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018-2019\Web\"/>
    </mc:Choice>
  </mc:AlternateContent>
  <bookViews>
    <workbookView xWindow="0" yWindow="2640" windowWidth="25200" windowHeight="13725"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62913"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18" l="1"/>
  <c r="A5" i="18"/>
  <c r="H45" i="11"/>
  <c r="H47" i="1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c r="J26" i="22"/>
  <c r="L20" i="16"/>
  <c r="I26" i="22"/>
  <c r="K20" i="16"/>
  <c r="H26" i="22"/>
  <c r="J20" i="16"/>
  <c r="G26" i="22"/>
  <c r="I20" i="16"/>
  <c r="F26" i="22"/>
  <c r="H20" i="16"/>
  <c r="E26" i="22"/>
  <c r="G20" i="16"/>
  <c r="D26" i="22"/>
  <c r="F20" i="16"/>
  <c r="C26" i="22"/>
  <c r="E20" i="16"/>
  <c r="K21" i="22"/>
  <c r="J21" i="22"/>
  <c r="H21" i="22"/>
  <c r="G21" i="22"/>
  <c r="F21" i="22"/>
  <c r="E21" i="22"/>
  <c r="D21" i="22"/>
  <c r="C21" i="22"/>
  <c r="K20" i="22"/>
  <c r="M19" i="16"/>
  <c r="J20" i="22"/>
  <c r="L19" i="16"/>
  <c r="H20" i="22"/>
  <c r="J19" i="16"/>
  <c r="G20" i="22"/>
  <c r="G22" i="22"/>
  <c r="F20" i="22"/>
  <c r="H19" i="16"/>
  <c r="E20" i="22"/>
  <c r="G19" i="16"/>
  <c r="D20" i="22"/>
  <c r="F19" i="16"/>
  <c r="C20" i="22"/>
  <c r="E19" i="16"/>
  <c r="K11" i="22"/>
  <c r="M18" i="16"/>
  <c r="J11" i="22"/>
  <c r="L18" i="16"/>
  <c r="I11" i="22"/>
  <c r="K18" i="16"/>
  <c r="H11" i="22"/>
  <c r="J18" i="16"/>
  <c r="G11" i="22"/>
  <c r="I18" i="16"/>
  <c r="F11" i="22"/>
  <c r="H18" i="16"/>
  <c r="E11" i="22"/>
  <c r="E13" i="22"/>
  <c r="D11" i="22"/>
  <c r="C11" i="22"/>
  <c r="E18" i="16"/>
  <c r="D26" i="11"/>
  <c r="K27" i="3"/>
  <c r="K30" i="3"/>
  <c r="K34" i="3"/>
  <c r="J27" i="3"/>
  <c r="J30" i="3"/>
  <c r="J34" i="3"/>
  <c r="H27" i="3"/>
  <c r="H30" i="3"/>
  <c r="H34" i="3"/>
  <c r="G27" i="3"/>
  <c r="G30" i="3"/>
  <c r="G34" i="3"/>
  <c r="F27" i="3"/>
  <c r="F30" i="3"/>
  <c r="F34" i="3"/>
  <c r="E27" i="3"/>
  <c r="E30" i="3"/>
  <c r="E34" i="3"/>
  <c r="D27" i="3"/>
  <c r="D30" i="3"/>
  <c r="D34" i="3"/>
  <c r="C27" i="3"/>
  <c r="C30" i="3"/>
  <c r="C34" i="3"/>
  <c r="I27" i="3"/>
  <c r="I30" i="3"/>
  <c r="I34" i="3"/>
  <c r="J44" i="11"/>
  <c r="J45" i="11"/>
  <c r="B7" i="2"/>
  <c r="B6" i="2"/>
  <c r="B7" i="19"/>
  <c r="B6" i="19"/>
  <c r="D40" i="11"/>
  <c r="D46" i="11"/>
  <c r="K16" i="3"/>
  <c r="J16" i="3"/>
  <c r="I16" i="3"/>
  <c r="H16" i="3"/>
  <c r="G16" i="3"/>
  <c r="F16" i="3"/>
  <c r="E16" i="3"/>
  <c r="D16" i="3"/>
  <c r="C16" i="3"/>
  <c r="K22" i="22"/>
  <c r="E22" i="22"/>
  <c r="H22" i="22"/>
  <c r="I19" i="16"/>
  <c r="F22" i="22"/>
  <c r="D22" i="22"/>
  <c r="D23" i="22"/>
  <c r="D27" i="22"/>
  <c r="D30" i="22"/>
  <c r="F23" i="16"/>
  <c r="C22" i="22"/>
  <c r="I13" i="22"/>
  <c r="G18" i="16"/>
  <c r="E23" i="22"/>
  <c r="E27" i="22"/>
  <c r="E30" i="22"/>
  <c r="G23" i="16"/>
  <c r="G13" i="22"/>
  <c r="K23" i="22"/>
  <c r="K27" i="22"/>
  <c r="K30" i="22"/>
  <c r="M23" i="16"/>
  <c r="J13" i="22"/>
  <c r="I23" i="22"/>
  <c r="I27" i="22"/>
  <c r="I30" i="22"/>
  <c r="K23" i="16"/>
  <c r="H23" i="22"/>
  <c r="H27" i="22"/>
  <c r="H30" i="22"/>
  <c r="J23" i="16"/>
  <c r="H13" i="22"/>
  <c r="G23" i="22"/>
  <c r="G27" i="22"/>
  <c r="G30" i="22"/>
  <c r="I23" i="16"/>
  <c r="F13" i="22"/>
  <c r="F23" i="22"/>
  <c r="F27" i="22"/>
  <c r="F30" i="22"/>
  <c r="H23" i="16"/>
  <c r="D13" i="22"/>
  <c r="F18" i="16"/>
  <c r="C23" i="22"/>
  <c r="C27" i="22"/>
  <c r="C30" i="22"/>
  <c r="E23" i="16"/>
  <c r="J23" i="22"/>
  <c r="J27" i="22"/>
  <c r="J30" i="22"/>
  <c r="L23" i="16"/>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<sst xmlns="http://schemas.openxmlformats.org/spreadsheetml/2006/main" count="402" uniqueCount="349">
  <si>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</si>
  <si>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</si>
  <si>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</si>
  <si>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</si>
  <si>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</si>
  <si>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</si>
  <si>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</si>
  <si>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</si>
  <si>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</si>
  <si>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</si>
  <si>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</si>
  <si>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</si>
  <si>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</si>
  <si>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</si>
  <si>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</si>
  <si>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</si>
  <si>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</si>
  <si>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</si>
  <si>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</si>
  <si>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</si>
  <si>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</si>
  <si>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</si>
  <si>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</si>
  <si>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</si>
  <si>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</si>
  <si>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</si>
  <si>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</si>
  <si>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</si>
  <si>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</si>
  <si>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</si>
  <si>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</si>
  <si>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</si>
  <si>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</si>
  <si>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</si>
  <si>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</si>
  <si>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</si>
  <si>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</si>
  <si>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</si>
  <si>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</si>
  <si>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</si>
  <si>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</si>
  <si>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</si>
  <si>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</si>
  <si>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</si>
  <si>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</si>
  <si>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</si>
  <si>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</si>
  <si>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</si>
  <si>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</si>
  <si>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</si>
  <si>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</si>
  <si>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</si>
  <si>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</si>
  <si>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</si>
  <si>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</si>
  <si>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</si>
  <si>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</si>
  <si>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</si>
  <si>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</si>
  <si>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</si>
  <si>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</si>
  <si>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</si>
  <si>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</si>
  <si>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</si>
  <si>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</si>
  <si>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</si>
  <si>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</si>
  <si>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</si>
  <si>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</si>
  <si>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</si>
  <si>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</si>
  <si>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</si>
  <si>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</si>
  <si>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</si>
  <si>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</si>
  <si>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</si>
  <si>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</si>
  <si>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</si>
  <si>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</si>
  <si>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</si>
  <si>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</si>
  <si>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</si>
  <si>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</si>
  <si>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</si>
  <si>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</si>
  <si>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</si>
  <si>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</si>
  <si>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</si>
  <si>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</si>
  <si>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</si>
  <si>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</si>
  <si>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</si>
  <si>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</si>
  <si>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</si>
  <si>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</si>
  <si>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</si>
  <si>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</si>
  <si>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</si>
  <si>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</si>
  <si>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</si>
  <si>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</si>
  <si>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</si>
  <si>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</si>
  <si>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</si>
  <si>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</si>
  <si>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</si>
  <si>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</si>
  <si>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</si>
  <si>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</si>
  <si>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</si>
  <si>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</si>
  <si>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</si>
  <si>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</si>
  <si>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</si>
  <si>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</si>
  <si>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</si>
  <si>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</si>
  <si>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</si>
  <si>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</si>
  <si>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</si>
  <si>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</si>
  <si>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</si>
  <si>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</si>
  <si>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</si>
  <si>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</si>
  <si>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</si>
  <si>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</si>
  <si>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</si>
  <si>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</si>
  <si>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</si>
  <si>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</si>
  <si>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</si>
  <si>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</si>
  <si>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</si>
  <si>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</si>
  <si>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</si>
  <si>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</si>
  <si>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</si>
  <si>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</si>
  <si>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</si>
  <si>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</si>
  <si>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</si>
  <si>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</si>
  <si>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</si>
  <si>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</si>
  <si>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</si>
  <si>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</si>
  <si>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</si>
  <si>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</si>
  <si>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</si>
  <si>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</si>
  <si>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</si>
  <si>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</si>
  <si>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</si>
  <si>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</si>
  <si>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</si>
  <si>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</si>
  <si>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</si>
  <si>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</si>
  <si>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</si>
  <si>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</si>
  <si>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</si>
  <si>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</si>
  <si>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</si>
  <si>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</si>
  <si>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</si>
  <si>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</si>
  <si>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</si>
  <si>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</si>
  <si>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</si>
  <si>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</si>
  <si>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</si>
  <si>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</si>
  <si>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</si>
  <si>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</si>
  <si>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</si>
  <si>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</si>
  <si>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</si>
  <si>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</si>
  <si>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</si>
  <si>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</si>
  <si>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</si>
  <si>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</si>
  <si>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</si>
  <si>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</si>
  <si>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</si>
  <si>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</si>
  <si>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</si>
  <si>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</si>
  <si>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</si>
  <si>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</si>
  <si>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</si>
  <si>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</si>
  <si>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</si>
  <si>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</si>
  <si>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</si>
  <si>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</si>
  <si>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</si>
  <si>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</si>
  <si>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</si>
  <si>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</si>
  <si>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</si>
  <si>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</si>
  <si>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</si>
  <si>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</si>
  <si>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</si>
  <si>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</si>
  <si>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</si>
  <si>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</si>
  <si>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Bartonville Grade School District No. 66</t>
  </si>
  <si>
    <t>48-072-0660-02</t>
  </si>
  <si>
    <t>6000 South Adams, Bartonville, IL 61607</t>
  </si>
  <si>
    <t>Peoria</t>
  </si>
  <si>
    <t>X</t>
  </si>
  <si>
    <t>Bartonville GS District No. 66</t>
  </si>
  <si>
    <t>309-697-3253</t>
  </si>
  <si>
    <t>Limestone Indepentent News</t>
  </si>
  <si>
    <t xml:space="preserve">Belt, Amy </t>
  </si>
  <si>
    <t xml:space="preserve">Arduini, Kevin </t>
  </si>
  <si>
    <t xml:space="preserve">Ashton, Jean </t>
  </si>
  <si>
    <t>Benway, Robin</t>
  </si>
  <si>
    <t>Bokenewicz. Paula</t>
  </si>
  <si>
    <t>Bradley, Sandra</t>
  </si>
  <si>
    <t>Cluskey, Vicky</t>
  </si>
  <si>
    <t>Diskin, Robert</t>
  </si>
  <si>
    <t>Eberle, Lan</t>
  </si>
  <si>
    <t>Johnson, Jennifer</t>
  </si>
  <si>
    <t>Gilfillan, Amber</t>
  </si>
  <si>
    <t>Hansard, Anna</t>
  </si>
  <si>
    <t>Ingram, Mark</t>
  </si>
  <si>
    <t>Jockisch, Bradley</t>
  </si>
  <si>
    <t>Kolarich, Kimberly</t>
  </si>
  <si>
    <t>Hardesty, Leann</t>
  </si>
  <si>
    <t>Jeanblanc, Margaret</t>
  </si>
  <si>
    <t>Mason, Michael</t>
  </si>
  <si>
    <t>O'Conner, Michael</t>
  </si>
  <si>
    <t>Pflum, Toni</t>
  </si>
  <si>
    <t>Plunkett, Alexander</t>
  </si>
  <si>
    <t>Rutledge, Nicole</t>
  </si>
  <si>
    <t>Schwinn, Sherry</t>
  </si>
  <si>
    <t>Shambaugh, Jennifer</t>
  </si>
  <si>
    <t>Smith, Allison</t>
  </si>
  <si>
    <t>Smith, Amy</t>
  </si>
  <si>
    <t>Smith, Frank</t>
  </si>
  <si>
    <t>Smith, Holly</t>
  </si>
  <si>
    <t>Sprout, Michelle</t>
  </si>
  <si>
    <t>Swearingian, Angelique</t>
  </si>
  <si>
    <t>Walker, Cynthia</t>
  </si>
  <si>
    <t>Westerdhahl, Randy</t>
  </si>
  <si>
    <t>Carr, Gary</t>
  </si>
  <si>
    <t>Cramer, Gillian</t>
  </si>
  <si>
    <t>Danz, Christine</t>
  </si>
  <si>
    <t>Dowell, Rebecca</t>
  </si>
  <si>
    <t>Dunn, Kelley</t>
  </si>
  <si>
    <t>Edwards, Kyle</t>
  </si>
  <si>
    <t>Evans, Hailey</t>
  </si>
  <si>
    <t>Filler, Kimberly</t>
  </si>
  <si>
    <t>Grubb. Marilyn</t>
  </si>
  <si>
    <t>Ham, Faith</t>
  </si>
  <si>
    <t>McGownd, Wesley</t>
  </si>
  <si>
    <t>Rebholz, Melody</t>
  </si>
  <si>
    <t>Reiser, Brett</t>
  </si>
  <si>
    <t>Blackburn, Theresa   Russell, Edwin</t>
  </si>
  <si>
    <t>Borland, Patricia         Schmit, Amy</t>
  </si>
  <si>
    <t>Buss, Amber              Sims, James</t>
  </si>
  <si>
    <t>Bouchez, Heather      Schmit, Austin</t>
  </si>
  <si>
    <t>Cluskey, Jodie            Strausbaugh, Kimberly</t>
  </si>
  <si>
    <t>Cowan, Lori               Vestal, Julia</t>
  </si>
  <si>
    <t>Wright, Angela</t>
  </si>
  <si>
    <t>Stidham, Peggy</t>
  </si>
  <si>
    <t>Ameren Illinois</t>
  </si>
  <si>
    <t>Better Banks</t>
  </si>
  <si>
    <t>First Student</t>
  </si>
  <si>
    <t>James Unland &amp; Co.</t>
  </si>
  <si>
    <t>Montefusco HVAC, Inc.</t>
  </si>
  <si>
    <t>Accident Fund</t>
  </si>
  <si>
    <t>Allred Floor Service</t>
  </si>
  <si>
    <t>Axa</t>
  </si>
  <si>
    <t>Bradfield Computer Supply</t>
  </si>
  <si>
    <t>Callone</t>
  </si>
  <si>
    <t>Carter Paper Packaging</t>
  </si>
  <si>
    <t>Chemsearch</t>
  </si>
  <si>
    <t>Children's Home Assoc</t>
  </si>
  <si>
    <t>Common Goal Systems</t>
  </si>
  <si>
    <t>Comtech Holdings</t>
  </si>
  <si>
    <t>Constellation Newenergy</t>
  </si>
  <si>
    <t>Digital Copy Systems, LLC</t>
  </si>
  <si>
    <t>Earthgrains Baking Co.</t>
  </si>
  <si>
    <t>Engaging Technologies</t>
  </si>
  <si>
    <t>George Pasquel Co.</t>
  </si>
  <si>
    <t>Gorenz &amp; Associates LTD</t>
  </si>
  <si>
    <t>Il American Water</t>
  </si>
  <si>
    <t>Kohl Wholesale</t>
  </si>
  <si>
    <t>Landmark Recreation</t>
  </si>
  <si>
    <t>Miller-Hall-Triggs</t>
  </si>
  <si>
    <t>Norwood Grade School</t>
  </si>
  <si>
    <t>PDC Services, Inc.</t>
  </si>
  <si>
    <t>Phillips &amp; Associates</t>
  </si>
  <si>
    <t>Play &amp; Park Structures</t>
  </si>
  <si>
    <t>Pleasant Valley Grade #62</t>
  </si>
  <si>
    <t>The Pro Center</t>
  </si>
  <si>
    <t>Quality Network Solutions</t>
  </si>
  <si>
    <t>Renaissance Learning, Inc.</t>
  </si>
  <si>
    <t>Phil Schindler &amp; Sons, Inc.</t>
  </si>
  <si>
    <t>SEAPCO</t>
  </si>
  <si>
    <t>Stratus Networks</t>
  </si>
  <si>
    <t>Tel/Logic, Inc.</t>
  </si>
  <si>
    <t>Thompson Electronics Co.</t>
  </si>
  <si>
    <t>Verizon Wireless</t>
  </si>
  <si>
    <t>VISA</t>
  </si>
  <si>
    <t>Voice Spring</t>
  </si>
  <si>
    <t>WIU</t>
  </si>
  <si>
    <t>Atlas Supply Co.</t>
  </si>
  <si>
    <t>Bartonville Hardware</t>
  </si>
  <si>
    <t>Barnes &amp; Noble Book Store</t>
  </si>
  <si>
    <t>Follett Educ. Services</t>
  </si>
  <si>
    <t>Greater Peoria Sanitary Dist.</t>
  </si>
  <si>
    <t>IASB</t>
  </si>
  <si>
    <t>Ideal Environmental</t>
  </si>
  <si>
    <t>IESA</t>
  </si>
  <si>
    <t>Johnson Mechanical Service</t>
  </si>
  <si>
    <t>Lan Eberle</t>
  </si>
  <si>
    <t>Limestone High School</t>
  </si>
  <si>
    <t>Mark Ingram</t>
  </si>
  <si>
    <t>Power School</t>
  </si>
  <si>
    <t>Robert Diskin</t>
  </si>
  <si>
    <t>Studypad, Il.</t>
  </si>
  <si>
    <t>Themal Service, Inc.</t>
  </si>
  <si>
    <t>American Pest Control</t>
  </si>
  <si>
    <t>Anthony Thornton</t>
  </si>
  <si>
    <t>Apple, Inc.</t>
  </si>
  <si>
    <t>Blackboard Connect, Inc.</t>
  </si>
  <si>
    <t>Chris Breese Plastering</t>
  </si>
  <si>
    <t>Classroom Direct. Com</t>
  </si>
  <si>
    <t>Five Star Water Co.</t>
  </si>
  <si>
    <t>Frankie King</t>
  </si>
  <si>
    <t>Getz Fire Equipment Co.</t>
  </si>
  <si>
    <t>Grainger, Inc.</t>
  </si>
  <si>
    <t>Johnny Guyton</t>
  </si>
  <si>
    <t>Lanter Dist. LLC</t>
  </si>
  <si>
    <t>Learning A-Z</t>
  </si>
  <si>
    <t>Limestone Publishing, Inc.</t>
  </si>
  <si>
    <t>NAEIR</t>
  </si>
  <si>
    <t>Oberlander Alarm Systems</t>
  </si>
  <si>
    <t>M &amp; K Parties</t>
  </si>
  <si>
    <t>Patricia Borland</t>
  </si>
  <si>
    <t>Sam's Club</t>
  </si>
  <si>
    <t>Timberlind Billing Service</t>
  </si>
  <si>
    <t>William MacGill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</si>
</sst>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4">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2" fillId="0" borderId="44" xfId="2" applyFont="1" applyBorder="1" applyAlignment="1">
      <alignment horizontal="left"/>
    </xf>
    <xf numFmtId="0" fontId="2" fillId="0" borderId="0" xfId="0" applyFont="1"/>
    <xf numFmtId="37" fontId="2" fillId="0" borderId="38" xfId="2" applyNumberFormat="1" applyFont="1" applyBorder="1" applyProtection="1">
      <protection locked="0"/>
    </xf>
    <xf numFmtId="37" fontId="35" fillId="0" borderId="48" xfId="2" applyNumberFormat="1" applyBorder="1" applyProtection="1">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2600325</xdr:colOff>
          <xdr:row>6</xdr:row>
          <xdr:rowOff>142875</xdr:rowOff>
        </xdr:from>
        <xdr:to>
          <xdr:col>0</xdr:col>
          <xdr:colOff>3514725</xdr:colOff>
          <xdr:row>7</xdr:row>
          <xdr:rowOff>0</xdr:rowOff>
        </xdr:to>
        <xdr:sp macro="" textlink="">
          <xdr:nvSpPr>
            <xdr:cNvPr id="16390" name="Object 6" hidden="1">
              <a:extLst>
                <a:ext uri="{63B3BB69-23CF-44E3-9099-C40C66FF867C}">
                  <a14:compatExt spid="_x0000_s16390"/>
                </a:ext>
                <a:ext uri="{FF2B5EF4-FFF2-40B4-BE49-F238E27FC236}">
                  <a16:creationId xmlns:a16="http://schemas.microsoft.com/office/drawing/2014/main" id="{00000000-0008-0000-0800-000006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zoomScaleNormal="100" workbookViewId="0">
      <selection activeCell="D40" sqref="D40"/>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9" t="s">
        <v>126</v>
      </c>
      <c r="B1" s="230"/>
      <c r="C1" s="230"/>
      <c r="G1" s="229" t="s">
        <v>186</v>
      </c>
      <c r="H1" s="230"/>
    </row>
    <row r="2" spans="1:12" ht="12.75" x14ac:dyDescent="0.2">
      <c r="A2" s="229" t="s">
        <v>112</v>
      </c>
      <c r="B2" s="231"/>
      <c r="C2" s="232"/>
      <c r="D2" s="397" t="s">
        <v>188</v>
      </c>
      <c r="E2" s="397"/>
      <c r="F2" s="397"/>
      <c r="G2" s="234" t="s">
        <v>187</v>
      </c>
      <c r="H2" s="235"/>
      <c r="I2" s="17"/>
      <c r="J2" s="17"/>
      <c r="K2" s="17"/>
      <c r="L2" s="17"/>
    </row>
    <row r="3" spans="1:12" ht="17.25" customHeight="1" x14ac:dyDescent="0.2">
      <c r="A3" s="233" t="s">
        <v>111</v>
      </c>
      <c r="B3" s="233"/>
      <c r="C3" s="278"/>
      <c r="D3" s="398" t="s">
        <v>189</v>
      </c>
      <c r="E3" s="398"/>
      <c r="F3" s="398"/>
      <c r="G3" s="7"/>
      <c r="H3" s="151"/>
      <c r="I3" s="17"/>
      <c r="J3" s="17"/>
      <c r="K3" s="17"/>
      <c r="L3" s="17"/>
    </row>
    <row r="4" spans="1:12" ht="10.5" customHeight="1" x14ac:dyDescent="0.25">
      <c r="D4" s="398" t="s">
        <v>190</v>
      </c>
      <c r="E4" s="398"/>
      <c r="F4" s="398"/>
      <c r="K4" s="228"/>
      <c r="L4" s="228"/>
    </row>
    <row r="5" spans="1:12" ht="15" x14ac:dyDescent="0.25">
      <c r="A5" s="383" t="s">
        <v>176</v>
      </c>
      <c r="B5" s="384"/>
      <c r="C5" s="384"/>
      <c r="D5" s="384"/>
      <c r="E5" s="384"/>
      <c r="F5" s="384"/>
      <c r="G5" s="384"/>
      <c r="H5" s="384"/>
      <c r="I5" s="384"/>
      <c r="J5" s="384"/>
      <c r="K5" s="228"/>
      <c r="L5" s="228"/>
    </row>
    <row r="6" spans="1:12" ht="15" x14ac:dyDescent="0.25">
      <c r="A6" s="281"/>
      <c r="B6" s="282"/>
      <c r="D6" s="387">
        <v>43281</v>
      </c>
      <c r="E6" s="388"/>
      <c r="F6" s="388"/>
      <c r="G6" s="283"/>
      <c r="H6" s="282"/>
      <c r="I6" s="282"/>
      <c r="J6" s="282"/>
      <c r="K6" s="228"/>
      <c r="L6" s="228"/>
    </row>
    <row r="7" spans="1:12" ht="13.5" customHeight="1" x14ac:dyDescent="0.2">
      <c r="A7" s="385" t="s">
        <v>114</v>
      </c>
      <c r="B7" s="386"/>
      <c r="C7" s="386"/>
      <c r="D7" s="386"/>
      <c r="E7" s="386"/>
      <c r="F7" s="386"/>
      <c r="G7" s="386"/>
      <c r="H7" s="386"/>
      <c r="I7" s="386"/>
      <c r="J7" s="386"/>
      <c r="K7" s="17"/>
      <c r="L7" s="17"/>
    </row>
    <row r="8" spans="1:12" ht="6.75" customHeight="1" x14ac:dyDescent="0.2">
      <c r="B8" s="17"/>
      <c r="C8" s="17"/>
      <c r="D8" s="17"/>
      <c r="E8" s="17"/>
      <c r="F8" s="17"/>
      <c r="G8" s="17"/>
      <c r="H8" s="17"/>
      <c r="I8" s="17"/>
      <c r="J8" s="17"/>
      <c r="K8" s="17"/>
      <c r="L8" s="17"/>
    </row>
    <row r="9" spans="1:12" ht="12" x14ac:dyDescent="0.2">
      <c r="B9" s="70" t="s">
        <v>166</v>
      </c>
      <c r="C9" s="402" t="s">
        <v>209</v>
      </c>
      <c r="D9" s="402"/>
      <c r="E9" s="402"/>
      <c r="F9" s="402"/>
      <c r="G9" s="3"/>
      <c r="H9" s="370" t="s">
        <v>185</v>
      </c>
      <c r="I9" s="17"/>
      <c r="J9" s="17"/>
      <c r="K9" s="17"/>
      <c r="L9" s="17"/>
    </row>
    <row r="10" spans="1:12" ht="12.75" x14ac:dyDescent="0.2">
      <c r="B10" s="70" t="s">
        <v>88</v>
      </c>
      <c r="C10" s="400" t="s">
        <v>210</v>
      </c>
      <c r="D10" s="400"/>
      <c r="E10" s="400"/>
      <c r="F10" s="401"/>
      <c r="G10" s="71"/>
      <c r="H10" s="294" t="s">
        <v>182</v>
      </c>
      <c r="I10" s="299" t="s">
        <v>213</v>
      </c>
      <c r="J10" s="295"/>
      <c r="K10" s="298"/>
      <c r="L10" s="17"/>
    </row>
    <row r="11" spans="1:12" ht="12.75" x14ac:dyDescent="0.2">
      <c r="B11" s="70" t="s">
        <v>89</v>
      </c>
      <c r="C11" s="389" t="s">
        <v>211</v>
      </c>
      <c r="D11" s="390"/>
      <c r="E11" s="390"/>
      <c r="F11" s="390"/>
      <c r="G11" s="290"/>
      <c r="H11" s="294" t="s">
        <v>183</v>
      </c>
      <c r="I11" s="299"/>
      <c r="J11" s="17"/>
      <c r="K11" s="17"/>
      <c r="L11" s="17"/>
    </row>
    <row r="12" spans="1:12" ht="12.75" x14ac:dyDescent="0.2">
      <c r="B12" s="70" t="s">
        <v>90</v>
      </c>
      <c r="C12" s="389" t="s">
        <v>212</v>
      </c>
      <c r="D12" s="389"/>
      <c r="E12" s="389"/>
      <c r="F12" s="390"/>
      <c r="G12" s="289"/>
      <c r="H12" s="294" t="s">
        <v>184</v>
      </c>
      <c r="I12" s="299"/>
    </row>
    <row r="13" spans="1:12" ht="12.75" x14ac:dyDescent="0.2">
      <c r="A13" s="1"/>
      <c r="B13" s="70" t="s">
        <v>191</v>
      </c>
      <c r="C13" s="389" t="s">
        <v>216</v>
      </c>
      <c r="D13" s="389"/>
      <c r="E13" s="389"/>
      <c r="F13" s="390"/>
      <c r="G13" s="1"/>
    </row>
    <row r="14" spans="1:12" ht="4.5" customHeight="1" x14ac:dyDescent="0.2">
      <c r="A14" s="1"/>
      <c r="B14" s="6"/>
    </row>
    <row r="15" spans="1:12" ht="12" x14ac:dyDescent="0.2">
      <c r="A15" s="1"/>
      <c r="B15" s="59" t="s">
        <v>99</v>
      </c>
      <c r="C15" s="51"/>
      <c r="H15" s="4"/>
      <c r="I15" s="4"/>
    </row>
    <row r="16" spans="1:12" ht="36.4" customHeight="1" x14ac:dyDescent="0.2">
      <c r="A16" s="1"/>
      <c r="B16" s="395" t="s">
        <v>96</v>
      </c>
      <c r="C16" s="396"/>
      <c r="D16" s="396"/>
      <c r="E16" s="73"/>
      <c r="F16" s="74"/>
      <c r="G16" s="74"/>
      <c r="H16" s="74"/>
      <c r="I16" s="63"/>
      <c r="J16" s="63"/>
      <c r="K16" s="58"/>
    </row>
    <row r="17" spans="1:12" ht="17.100000000000001" customHeight="1" x14ac:dyDescent="0.2">
      <c r="A17" s="1"/>
      <c r="B17" s="75" t="s">
        <v>97</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8" t="s">
        <v>80</v>
      </c>
      <c r="C19" s="219"/>
      <c r="D19" s="220" t="s">
        <v>87</v>
      </c>
      <c r="E19" s="9"/>
      <c r="F19" s="393" t="s">
        <v>53</v>
      </c>
      <c r="G19" s="394"/>
      <c r="H19" s="138">
        <v>2</v>
      </c>
      <c r="I19" s="15"/>
    </row>
    <row r="20" spans="1:12" ht="12" x14ac:dyDescent="0.2">
      <c r="B20" s="56" t="s">
        <v>137</v>
      </c>
      <c r="C20" s="57"/>
      <c r="D20" s="138">
        <v>0</v>
      </c>
      <c r="E20" s="10"/>
      <c r="F20" s="68" t="s">
        <v>54</v>
      </c>
      <c r="G20" s="69"/>
      <c r="H20" s="138">
        <v>1</v>
      </c>
      <c r="I20" s="19"/>
    </row>
    <row r="21" spans="1:12" ht="12.75" x14ac:dyDescent="0.2">
      <c r="B21" s="56" t="s">
        <v>71</v>
      </c>
      <c r="C21" s="52"/>
      <c r="D21" s="139">
        <v>75358</v>
      </c>
      <c r="E21" s="8"/>
      <c r="F21" s="393" t="s">
        <v>169</v>
      </c>
      <c r="G21" s="394"/>
      <c r="H21" s="140">
        <v>291</v>
      </c>
      <c r="I21" s="20"/>
    </row>
    <row r="22" spans="1:12" ht="13.5" customHeight="1" x14ac:dyDescent="0.2">
      <c r="B22" s="391" t="s">
        <v>138</v>
      </c>
      <c r="C22" s="392"/>
      <c r="D22" s="138">
        <v>1016947</v>
      </c>
      <c r="E22" s="16"/>
      <c r="F22" s="224" t="s">
        <v>52</v>
      </c>
      <c r="G22" s="225"/>
      <c r="H22" s="226"/>
      <c r="I22" s="20"/>
    </row>
    <row r="23" spans="1:12" ht="12.75" x14ac:dyDescent="0.2">
      <c r="B23" s="391" t="s">
        <v>139</v>
      </c>
      <c r="C23" s="392"/>
      <c r="D23" s="138">
        <v>74935</v>
      </c>
      <c r="F23" s="11" t="s">
        <v>55</v>
      </c>
      <c r="G23" s="62"/>
      <c r="H23" s="138">
        <v>17</v>
      </c>
      <c r="I23" s="1"/>
      <c r="L23" s="21"/>
    </row>
    <row r="24" spans="1:12" ht="12" x14ac:dyDescent="0.2">
      <c r="B24" s="56" t="s">
        <v>140</v>
      </c>
      <c r="C24" s="57"/>
      <c r="D24" s="138">
        <v>269753</v>
      </c>
      <c r="E24" s="1"/>
      <c r="F24" s="12" t="s">
        <v>56</v>
      </c>
      <c r="G24" s="66"/>
      <c r="H24" s="138">
        <v>16</v>
      </c>
      <c r="I24" s="1"/>
      <c r="L24" s="21"/>
    </row>
    <row r="25" spans="1:12" ht="12" x14ac:dyDescent="0.2">
      <c r="B25" s="56" t="s">
        <v>79</v>
      </c>
      <c r="C25" s="57"/>
      <c r="D25" s="138">
        <v>0</v>
      </c>
      <c r="E25" s="1"/>
      <c r="F25" s="224" t="s">
        <v>51</v>
      </c>
      <c r="G25" s="225"/>
      <c r="H25" s="226"/>
      <c r="I25" s="1"/>
      <c r="L25" s="21"/>
    </row>
    <row r="26" spans="1:12" ht="12.75" thickBot="1" x14ac:dyDescent="0.25">
      <c r="B26" s="163" t="s">
        <v>115</v>
      </c>
      <c r="C26" s="164"/>
      <c r="D26" s="165">
        <f>SUM(D20:D25)</f>
        <v>1436993</v>
      </c>
      <c r="E26" s="13"/>
      <c r="F26" s="11" t="s">
        <v>55</v>
      </c>
      <c r="G26" s="62"/>
      <c r="H26" s="138">
        <v>18</v>
      </c>
    </row>
    <row r="27" spans="1:12" ht="14.1" customHeight="1" thickTop="1" thickBot="1" x14ac:dyDescent="0.25">
      <c r="F27" s="12" t="s">
        <v>56</v>
      </c>
      <c r="G27" s="66"/>
      <c r="H27" s="138">
        <v>8</v>
      </c>
      <c r="I27" s="1"/>
      <c r="J27" s="16"/>
      <c r="K27" s="113"/>
    </row>
    <row r="28" spans="1:12" ht="13.5" customHeight="1" thickTop="1" x14ac:dyDescent="0.2">
      <c r="B28" s="221" t="s">
        <v>98</v>
      </c>
      <c r="C28" s="222"/>
      <c r="D28" s="223"/>
      <c r="E28" s="13"/>
      <c r="F28" s="224" t="s">
        <v>103</v>
      </c>
      <c r="G28" s="225"/>
      <c r="H28" s="227"/>
      <c r="I28" s="1"/>
      <c r="J28" s="64"/>
      <c r="K28" s="18"/>
    </row>
    <row r="29" spans="1:12" ht="12" x14ac:dyDescent="0.2">
      <c r="B29" s="11" t="s">
        <v>57</v>
      </c>
      <c r="C29" s="62"/>
      <c r="D29" s="141">
        <v>58</v>
      </c>
      <c r="F29" s="11" t="s">
        <v>3</v>
      </c>
      <c r="G29" s="62"/>
      <c r="H29" s="153">
        <v>1.9</v>
      </c>
      <c r="I29" s="3"/>
      <c r="J29" s="79"/>
      <c r="K29" s="18"/>
    </row>
    <row r="30" spans="1:12" ht="14.1" customHeight="1" x14ac:dyDescent="0.2">
      <c r="B30" s="11" t="s">
        <v>58</v>
      </c>
      <c r="C30" s="62"/>
      <c r="D30" s="141">
        <v>26</v>
      </c>
      <c r="F30" s="2" t="s">
        <v>43</v>
      </c>
      <c r="G30" s="2"/>
      <c r="H30" s="153">
        <v>0.25</v>
      </c>
      <c r="I30" s="3"/>
      <c r="J30" s="1"/>
      <c r="K30" s="18"/>
    </row>
    <row r="31" spans="1:12" ht="12" x14ac:dyDescent="0.2">
      <c r="B31" s="11" t="s">
        <v>59</v>
      </c>
      <c r="C31" s="62"/>
      <c r="D31" s="141">
        <v>25</v>
      </c>
      <c r="F31" s="65" t="s">
        <v>170</v>
      </c>
      <c r="G31" s="67"/>
      <c r="H31" s="153">
        <v>0.71847000000000005</v>
      </c>
      <c r="I31" s="1"/>
      <c r="J31" s="1"/>
      <c r="K31" s="81"/>
    </row>
    <row r="32" spans="1:12" ht="12" x14ac:dyDescent="0.2">
      <c r="B32" s="11" t="s">
        <v>60</v>
      </c>
      <c r="C32" s="62"/>
      <c r="D32" s="141">
        <v>20</v>
      </c>
      <c r="F32" s="11" t="s">
        <v>4</v>
      </c>
      <c r="G32" s="62"/>
      <c r="H32" s="153">
        <v>0</v>
      </c>
      <c r="I32" s="22"/>
      <c r="J32" s="1"/>
      <c r="K32" s="80"/>
    </row>
    <row r="33" spans="2:12" ht="12" x14ac:dyDescent="0.2">
      <c r="B33" s="11" t="s">
        <v>61</v>
      </c>
      <c r="C33" s="62"/>
      <c r="D33" s="141">
        <v>23</v>
      </c>
      <c r="F33" s="11" t="s">
        <v>45</v>
      </c>
      <c r="G33" s="62"/>
      <c r="H33" s="153">
        <v>0</v>
      </c>
      <c r="I33" s="3"/>
      <c r="J33" s="1"/>
      <c r="K33" s="80"/>
    </row>
    <row r="34" spans="2:12" ht="12" x14ac:dyDescent="0.2">
      <c r="B34" s="11" t="s">
        <v>62</v>
      </c>
      <c r="C34" s="62"/>
      <c r="D34" s="141">
        <v>25</v>
      </c>
      <c r="F34" s="11" t="s">
        <v>46</v>
      </c>
      <c r="G34" s="62"/>
      <c r="H34" s="153">
        <v>0.14152999999999999</v>
      </c>
      <c r="I34" s="3"/>
      <c r="J34" s="1"/>
      <c r="K34" s="80"/>
    </row>
    <row r="35" spans="2:12" ht="14.1" customHeight="1" x14ac:dyDescent="0.2">
      <c r="B35" s="11" t="s">
        <v>63</v>
      </c>
      <c r="C35" s="62"/>
      <c r="D35" s="141">
        <v>25</v>
      </c>
      <c r="F35" s="11" t="s">
        <v>44</v>
      </c>
      <c r="G35" s="62"/>
      <c r="H35" s="153">
        <v>0</v>
      </c>
      <c r="I35" s="3"/>
      <c r="J35" s="1"/>
      <c r="K35" s="1"/>
    </row>
    <row r="36" spans="2:12" ht="12" x14ac:dyDescent="0.2">
      <c r="B36" s="11" t="s">
        <v>64</v>
      </c>
      <c r="C36" s="62"/>
      <c r="D36" s="141">
        <v>26</v>
      </c>
      <c r="F36" s="2" t="s">
        <v>47</v>
      </c>
      <c r="G36" s="2"/>
      <c r="H36" s="153">
        <v>0</v>
      </c>
      <c r="I36" s="22"/>
      <c r="J36" s="64"/>
    </row>
    <row r="37" spans="2:12" ht="12" x14ac:dyDescent="0.2">
      <c r="B37" s="11" t="s">
        <v>65</v>
      </c>
      <c r="C37" s="62"/>
      <c r="D37" s="141">
        <v>25</v>
      </c>
      <c r="F37" s="65" t="s">
        <v>5</v>
      </c>
      <c r="G37" s="67"/>
      <c r="H37" s="153">
        <v>0.67120000000000002</v>
      </c>
      <c r="I37" s="3"/>
      <c r="J37" s="79"/>
      <c r="K37" s="23"/>
    </row>
    <row r="38" spans="2:12" ht="12" x14ac:dyDescent="0.2">
      <c r="B38" s="11" t="s">
        <v>66</v>
      </c>
      <c r="C38" s="62"/>
      <c r="D38" s="141">
        <v>28</v>
      </c>
      <c r="F38" s="11" t="s">
        <v>167</v>
      </c>
      <c r="G38" s="62"/>
      <c r="H38" s="153">
        <v>0</v>
      </c>
      <c r="I38" s="3"/>
      <c r="J38" s="1"/>
      <c r="K38" s="18"/>
    </row>
    <row r="39" spans="2:12" ht="12" x14ac:dyDescent="0.2">
      <c r="B39" s="11" t="s">
        <v>74</v>
      </c>
      <c r="C39" s="62"/>
      <c r="D39" s="141">
        <v>54</v>
      </c>
      <c r="F39" s="11" t="s">
        <v>48</v>
      </c>
      <c r="G39" s="62"/>
      <c r="H39" s="153">
        <v>0.02</v>
      </c>
      <c r="I39" s="1"/>
      <c r="J39" s="1"/>
      <c r="K39" s="18"/>
    </row>
    <row r="40" spans="2:12" ht="12" x14ac:dyDescent="0.2">
      <c r="B40" s="155" t="s">
        <v>116</v>
      </c>
      <c r="C40" s="156"/>
      <c r="D40" s="142">
        <f>SUM(D29:D39)</f>
        <v>335</v>
      </c>
      <c r="F40" s="11" t="s">
        <v>6</v>
      </c>
      <c r="G40" s="62"/>
      <c r="H40" s="153">
        <v>0.05</v>
      </c>
      <c r="I40" s="22"/>
      <c r="J40" s="1"/>
      <c r="K40" s="81"/>
    </row>
    <row r="41" spans="2:12" ht="12" x14ac:dyDescent="0.2">
      <c r="B41" s="60" t="s">
        <v>67</v>
      </c>
      <c r="C41" s="53"/>
      <c r="D41" s="141"/>
      <c r="F41" s="65" t="s">
        <v>7</v>
      </c>
      <c r="G41" s="67"/>
      <c r="H41" s="153">
        <v>0</v>
      </c>
      <c r="I41" s="1"/>
      <c r="J41" s="1"/>
      <c r="K41" s="80"/>
    </row>
    <row r="42" spans="2:12" ht="12" x14ac:dyDescent="0.2">
      <c r="B42" s="60" t="s">
        <v>68</v>
      </c>
      <c r="C42" s="53"/>
      <c r="D42" s="141"/>
      <c r="F42" s="11" t="s">
        <v>7</v>
      </c>
      <c r="G42" s="62"/>
      <c r="H42" s="153">
        <v>0</v>
      </c>
      <c r="I42" s="24"/>
      <c r="J42" s="1"/>
      <c r="K42" s="80"/>
    </row>
    <row r="43" spans="2:12" ht="12.75" x14ac:dyDescent="0.2">
      <c r="B43" s="60" t="s">
        <v>69</v>
      </c>
      <c r="C43" s="53"/>
      <c r="D43" s="141"/>
      <c r="F43" s="287" t="s">
        <v>168</v>
      </c>
      <c r="G43" s="288"/>
      <c r="H43" s="143">
        <v>31353742</v>
      </c>
      <c r="I43" s="14"/>
      <c r="J43" s="1"/>
      <c r="K43" s="80"/>
      <c r="L43" s="18"/>
    </row>
    <row r="44" spans="2:12" ht="12.75" x14ac:dyDescent="0.2">
      <c r="B44" s="61" t="s">
        <v>70</v>
      </c>
      <c r="C44" s="54"/>
      <c r="D44" s="141"/>
      <c r="F44" s="287" t="s">
        <v>72</v>
      </c>
      <c r="G44" s="288"/>
      <c r="H44" s="297">
        <f>(H43/H21)</f>
        <v>107744.81786941581</v>
      </c>
      <c r="I44" s="24"/>
      <c r="J44" s="90" t="str">
        <f>MID(C10,10,1)</f>
        <v>6</v>
      </c>
      <c r="K44" s="1"/>
      <c r="L44" s="18"/>
    </row>
    <row r="45" spans="2:12" ht="12.75" x14ac:dyDescent="0.2">
      <c r="B45" s="60" t="s">
        <v>73</v>
      </c>
      <c r="C45" s="53"/>
      <c r="D45" s="141"/>
      <c r="F45" s="371" t="s">
        <v>192</v>
      </c>
      <c r="G45" s="296"/>
      <c r="H45" s="369">
        <f>IF(I10="x",H43*0.069,IF(I11="x",H43*0.069,IF(I12="x",H43*0.138,"Please Check District Type")))</f>
        <v>2163408.1980000003</v>
      </c>
      <c r="I45" s="25"/>
      <c r="J45" s="90">
        <f>IF(J44="2",(H43*1.38),(H43*0.069))</f>
        <v>2163408.1980000003</v>
      </c>
    </row>
    <row r="46" spans="2:12" ht="13.5" thickBot="1" x14ac:dyDescent="0.25">
      <c r="B46" s="157" t="s">
        <v>117</v>
      </c>
      <c r="C46" s="158"/>
      <c r="D46" s="159">
        <f>SUM(D41:D45)</f>
        <v>0</v>
      </c>
      <c r="F46" s="381" t="s">
        <v>197</v>
      </c>
      <c r="G46" s="399"/>
      <c r="H46" s="143">
        <v>870000</v>
      </c>
      <c r="J46" s="91"/>
    </row>
    <row r="47" spans="2:12" ht="14.25" thickTop="1" thickBot="1" x14ac:dyDescent="0.25">
      <c r="B47" s="160" t="s">
        <v>118</v>
      </c>
      <c r="C47" s="161"/>
      <c r="D47" s="162">
        <f>SUM(D40,D46)</f>
        <v>335</v>
      </c>
      <c r="F47" s="381" t="s">
        <v>193</v>
      </c>
      <c r="G47" s="382"/>
      <c r="H47" s="300">
        <f>(H46/H45)</f>
        <v>0.40214324823409947</v>
      </c>
      <c r="I47" s="26"/>
      <c r="L47" s="26"/>
    </row>
    <row r="48" spans="2:12" ht="12" thickTop="1" x14ac:dyDescent="0.2">
      <c r="C48" s="55"/>
    </row>
    <row r="49" spans="2:12" ht="9.6" customHeight="1" x14ac:dyDescent="0.2">
      <c r="B49" s="55" t="s">
        <v>196</v>
      </c>
      <c r="I49" s="27"/>
      <c r="L49" s="27"/>
    </row>
    <row r="50" spans="2:12" ht="10.35" customHeight="1" x14ac:dyDescent="0.2">
      <c r="B50" s="255"/>
    </row>
    <row r="51" spans="2:12" ht="9.9499999999999993" customHeight="1" x14ac:dyDescent="0.2"/>
    <row r="52" spans="2:12" ht="9.9499999999999993" customHeight="1" x14ac:dyDescent="0.2"/>
    <row r="53" spans="2:12" ht="17.25" customHeight="1" x14ac:dyDescent="0.2"/>
  </sheetData>
  <sheetProtection algorithmName="SHA-512" hashValue="9XqhQs6p1aaBi8T8kM1RYN1wXv+PvGCXIg+7jW6T+usCLLMYGp+fuAga+RJFpYcIyAVUrknkQDQOh4OfKO4EPA==" saltValue="VkDmdwzcNiBUnMXo8r5VhQ==" spinCount="100000"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activeCell="H21" sqref="H21"/>
      <selection pane="bottomLeft" activeCell="H21" sqref="H21"/>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97" t="s">
        <v>179</v>
      </c>
      <c r="B1" s="397"/>
      <c r="C1" s="397"/>
      <c r="D1" s="397"/>
      <c r="E1" s="397"/>
      <c r="F1" s="397"/>
      <c r="G1" s="397"/>
      <c r="H1" s="397"/>
      <c r="I1" s="397"/>
      <c r="J1" s="397"/>
      <c r="K1" s="397"/>
    </row>
    <row r="2" spans="1:11" ht="12" x14ac:dyDescent="0.2">
      <c r="A2" s="403" t="s">
        <v>198</v>
      </c>
      <c r="B2" s="403"/>
      <c r="C2" s="403"/>
      <c r="D2" s="403"/>
      <c r="E2" s="403"/>
      <c r="F2" s="403"/>
      <c r="G2" s="403"/>
      <c r="H2" s="403"/>
      <c r="I2" s="403"/>
      <c r="J2" s="403"/>
      <c r="K2" s="403"/>
    </row>
    <row r="3" spans="1:11" ht="12" x14ac:dyDescent="0.2">
      <c r="A3" s="277"/>
      <c r="B3" s="277"/>
      <c r="C3" s="277"/>
      <c r="D3" s="277"/>
      <c r="E3" s="277"/>
      <c r="F3" s="277"/>
      <c r="G3" s="277"/>
      <c r="H3" s="277"/>
      <c r="I3" s="277"/>
      <c r="J3" s="277"/>
      <c r="K3" s="277"/>
    </row>
    <row r="4" spans="1:11" ht="11.45" customHeight="1" x14ac:dyDescent="0.2">
      <c r="A4" s="28"/>
      <c r="B4" s="266"/>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x14ac:dyDescent="0.2">
      <c r="A6" s="193" t="s">
        <v>29</v>
      </c>
      <c r="B6" s="194"/>
      <c r="C6" s="31"/>
      <c r="D6" s="32"/>
      <c r="E6" s="32"/>
      <c r="F6" s="32"/>
      <c r="G6" s="32"/>
      <c r="H6" s="32"/>
      <c r="I6" s="32"/>
      <c r="J6" s="32"/>
      <c r="K6" s="32"/>
    </row>
    <row r="7" spans="1:11" s="36" customFormat="1" ht="13.9" customHeight="1" x14ac:dyDescent="0.2">
      <c r="A7" s="34" t="s">
        <v>144</v>
      </c>
      <c r="B7" s="35" t="s">
        <v>0</v>
      </c>
      <c r="C7" s="114">
        <v>1855501</v>
      </c>
      <c r="D7" s="114">
        <v>577051</v>
      </c>
      <c r="E7" s="114">
        <v>92742</v>
      </c>
      <c r="F7" s="114">
        <v>188237</v>
      </c>
      <c r="G7" s="114">
        <v>144858</v>
      </c>
      <c r="H7" s="114">
        <v>16184</v>
      </c>
      <c r="I7" s="114">
        <v>740784</v>
      </c>
      <c r="J7" s="114">
        <v>102634</v>
      </c>
      <c r="K7" s="114">
        <v>353396</v>
      </c>
    </row>
    <row r="8" spans="1:11" s="36" customFormat="1" ht="12" x14ac:dyDescent="0.2">
      <c r="A8" s="34" t="s">
        <v>15</v>
      </c>
      <c r="B8" s="40">
        <v>120</v>
      </c>
      <c r="C8" s="114"/>
      <c r="D8" s="114"/>
      <c r="E8" s="114"/>
      <c r="F8" s="114"/>
      <c r="G8" s="114"/>
      <c r="H8" s="114"/>
      <c r="I8" s="114"/>
      <c r="J8" s="114"/>
      <c r="K8" s="115"/>
    </row>
    <row r="9" spans="1:11" s="36" customFormat="1" ht="12" x14ac:dyDescent="0.2">
      <c r="A9" s="37" t="s">
        <v>127</v>
      </c>
      <c r="B9" s="38">
        <v>130</v>
      </c>
      <c r="C9" s="114"/>
      <c r="D9" s="114"/>
      <c r="E9" s="114"/>
      <c r="F9" s="114"/>
      <c r="G9" s="114"/>
      <c r="H9" s="114"/>
      <c r="I9" s="114"/>
      <c r="J9" s="114"/>
      <c r="K9" s="115"/>
    </row>
    <row r="10" spans="1:11" s="36" customFormat="1" ht="12" x14ac:dyDescent="0.2">
      <c r="A10" s="37" t="s">
        <v>145</v>
      </c>
      <c r="B10" s="38">
        <v>140</v>
      </c>
      <c r="C10" s="114"/>
      <c r="D10" s="114"/>
      <c r="E10" s="256"/>
      <c r="F10" s="114"/>
      <c r="G10" s="144"/>
      <c r="H10" s="114"/>
      <c r="I10" s="143"/>
      <c r="J10" s="257"/>
      <c r="K10" s="257"/>
    </row>
    <row r="11" spans="1:11" s="36" customFormat="1" ht="12" x14ac:dyDescent="0.2">
      <c r="A11" s="37" t="s">
        <v>146</v>
      </c>
      <c r="B11" s="38">
        <v>150</v>
      </c>
      <c r="C11" s="256"/>
      <c r="D11" s="114"/>
      <c r="E11" s="257"/>
      <c r="F11" s="114"/>
      <c r="G11" s="257"/>
      <c r="H11" s="257"/>
      <c r="I11" s="143"/>
      <c r="J11" s="257"/>
      <c r="K11" s="257"/>
    </row>
    <row r="12" spans="1:11" ht="12" x14ac:dyDescent="0.2">
      <c r="A12" s="39" t="s">
        <v>147</v>
      </c>
      <c r="B12" s="38">
        <v>160</v>
      </c>
      <c r="C12" s="114"/>
      <c r="D12" s="256"/>
      <c r="E12" s="257"/>
      <c r="F12" s="114"/>
      <c r="G12" s="257"/>
      <c r="H12" s="257"/>
      <c r="I12" s="114"/>
      <c r="J12" s="257"/>
      <c r="K12" s="257"/>
    </row>
    <row r="13" spans="1:11" ht="12" x14ac:dyDescent="0.2">
      <c r="A13" s="37" t="s">
        <v>14</v>
      </c>
      <c r="B13" s="40">
        <v>170</v>
      </c>
      <c r="C13" s="114"/>
      <c r="D13" s="114"/>
      <c r="E13" s="257"/>
      <c r="F13" s="256"/>
      <c r="G13" s="257"/>
      <c r="H13" s="257"/>
      <c r="I13" s="114"/>
      <c r="J13" s="257"/>
      <c r="K13" s="257"/>
    </row>
    <row r="14" spans="1:11" ht="12" x14ac:dyDescent="0.2">
      <c r="A14" s="41" t="s">
        <v>148</v>
      </c>
      <c r="B14" s="40">
        <v>180</v>
      </c>
      <c r="C14" s="114"/>
      <c r="D14" s="114"/>
      <c r="E14" s="256"/>
      <c r="F14" s="114"/>
      <c r="G14" s="257"/>
      <c r="H14" s="257"/>
      <c r="I14" s="114"/>
      <c r="J14" s="257"/>
      <c r="K14" s="257"/>
    </row>
    <row r="15" spans="1:11" ht="12" x14ac:dyDescent="0.2">
      <c r="A15" s="41" t="s">
        <v>16</v>
      </c>
      <c r="B15" s="40">
        <v>190</v>
      </c>
      <c r="C15" s="114"/>
      <c r="D15" s="114"/>
      <c r="E15" s="114"/>
      <c r="F15" s="114"/>
      <c r="G15" s="114"/>
      <c r="H15" s="114"/>
      <c r="I15" s="114"/>
      <c r="J15" s="114"/>
      <c r="K15" s="114"/>
    </row>
    <row r="16" spans="1:11" ht="12.75" thickBot="1" x14ac:dyDescent="0.25">
      <c r="A16" s="261" t="s">
        <v>119</v>
      </c>
      <c r="B16" s="166"/>
      <c r="C16" s="116">
        <f t="shared" ref="C16:K16" si="0">SUM(C7:C15)</f>
        <v>1855501</v>
      </c>
      <c r="D16" s="116">
        <f t="shared" si="0"/>
        <v>577051</v>
      </c>
      <c r="E16" s="116">
        <f t="shared" si="0"/>
        <v>92742</v>
      </c>
      <c r="F16" s="116">
        <f t="shared" si="0"/>
        <v>188237</v>
      </c>
      <c r="G16" s="116">
        <f t="shared" si="0"/>
        <v>144858</v>
      </c>
      <c r="H16" s="116">
        <f t="shared" si="0"/>
        <v>16184</v>
      </c>
      <c r="I16" s="116">
        <f t="shared" si="0"/>
        <v>740784</v>
      </c>
      <c r="J16" s="116">
        <f t="shared" si="0"/>
        <v>102634</v>
      </c>
      <c r="K16" s="116">
        <f t="shared" si="0"/>
        <v>353396</v>
      </c>
    </row>
    <row r="17" spans="1:11" ht="13.5" customHeight="1" thickTop="1" x14ac:dyDescent="0.2">
      <c r="A17" s="195" t="s">
        <v>28</v>
      </c>
      <c r="B17" s="196"/>
      <c r="C17" s="117"/>
      <c r="D17" s="117"/>
      <c r="E17" s="117"/>
      <c r="F17" s="117"/>
      <c r="G17" s="117"/>
      <c r="H17" s="117"/>
      <c r="I17" s="117"/>
      <c r="J17" s="118"/>
      <c r="K17" s="117"/>
    </row>
    <row r="18" spans="1:11" ht="12" x14ac:dyDescent="0.2">
      <c r="A18" s="42" t="s">
        <v>149</v>
      </c>
      <c r="B18" s="40">
        <v>410</v>
      </c>
      <c r="C18" s="119"/>
      <c r="D18" s="119"/>
      <c r="E18" s="119"/>
      <c r="F18" s="119"/>
      <c r="G18" s="119"/>
      <c r="H18" s="119"/>
      <c r="I18" s="118"/>
      <c r="J18" s="119"/>
      <c r="K18" s="119"/>
    </row>
    <row r="19" spans="1:11" ht="12" x14ac:dyDescent="0.2">
      <c r="A19" s="43" t="s">
        <v>150</v>
      </c>
      <c r="B19" s="44">
        <v>420</v>
      </c>
      <c r="C19" s="119"/>
      <c r="D19" s="119"/>
      <c r="E19" s="119"/>
      <c r="F19" s="119"/>
      <c r="G19" s="119"/>
      <c r="H19" s="264"/>
      <c r="I19" s="120"/>
      <c r="J19" s="119"/>
      <c r="K19" s="119"/>
    </row>
    <row r="20" spans="1:11" ht="12" x14ac:dyDescent="0.2">
      <c r="A20" s="43" t="s">
        <v>152</v>
      </c>
      <c r="B20" s="44">
        <v>430</v>
      </c>
      <c r="C20" s="119"/>
      <c r="D20" s="119"/>
      <c r="E20" s="119"/>
      <c r="F20" s="119"/>
      <c r="G20" s="119"/>
      <c r="H20" s="120"/>
      <c r="I20" s="120"/>
      <c r="J20" s="120"/>
      <c r="K20" s="119"/>
    </row>
    <row r="21" spans="1:11" ht="12" x14ac:dyDescent="0.2">
      <c r="A21" s="43" t="s">
        <v>151</v>
      </c>
      <c r="B21" s="44">
        <v>440</v>
      </c>
      <c r="C21" s="119"/>
      <c r="D21" s="119"/>
      <c r="E21" s="119"/>
      <c r="F21" s="119"/>
      <c r="G21" s="119"/>
      <c r="H21" s="120"/>
      <c r="I21" s="120"/>
      <c r="J21" s="120"/>
      <c r="K21" s="119"/>
    </row>
    <row r="22" spans="1:11" ht="12" x14ac:dyDescent="0.2">
      <c r="A22" s="43" t="s">
        <v>153</v>
      </c>
      <c r="B22" s="44">
        <v>460</v>
      </c>
      <c r="C22" s="119"/>
      <c r="D22" s="119"/>
      <c r="E22" s="264"/>
      <c r="F22" s="119"/>
      <c r="G22" s="264"/>
      <c r="H22" s="264"/>
      <c r="I22" s="120"/>
      <c r="J22" s="120"/>
      <c r="K22" s="120"/>
    </row>
    <row r="23" spans="1:11" ht="12" x14ac:dyDescent="0.2">
      <c r="A23" s="45" t="s">
        <v>154</v>
      </c>
      <c r="B23" s="44">
        <v>470</v>
      </c>
      <c r="C23" s="119"/>
      <c r="D23" s="119"/>
      <c r="E23" s="119"/>
      <c r="F23" s="119"/>
      <c r="G23" s="119"/>
      <c r="H23" s="120"/>
      <c r="I23" s="120"/>
      <c r="J23" s="119"/>
      <c r="K23" s="120"/>
    </row>
    <row r="24" spans="1:11" ht="12" x14ac:dyDescent="0.2">
      <c r="A24" s="46" t="s">
        <v>155</v>
      </c>
      <c r="B24" s="47">
        <v>480</v>
      </c>
      <c r="C24" s="264"/>
      <c r="D24" s="119"/>
      <c r="E24" s="120"/>
      <c r="F24" s="119"/>
      <c r="G24" s="120"/>
      <c r="H24" s="120"/>
      <c r="I24" s="120"/>
      <c r="J24" s="120"/>
      <c r="K24" s="119"/>
    </row>
    <row r="25" spans="1:11" ht="12" x14ac:dyDescent="0.2">
      <c r="A25" s="46" t="s">
        <v>156</v>
      </c>
      <c r="B25" s="47">
        <v>490</v>
      </c>
      <c r="C25" s="119"/>
      <c r="D25" s="264"/>
      <c r="E25" s="120"/>
      <c r="F25" s="119"/>
      <c r="G25" s="120"/>
      <c r="H25" s="120"/>
      <c r="I25" s="120"/>
      <c r="J25" s="120"/>
      <c r="K25" s="119"/>
    </row>
    <row r="26" spans="1:11" ht="12" x14ac:dyDescent="0.2">
      <c r="A26" s="46" t="s">
        <v>39</v>
      </c>
      <c r="B26" s="47">
        <v>493</v>
      </c>
      <c r="C26" s="119"/>
      <c r="D26" s="119"/>
      <c r="E26" s="120"/>
      <c r="F26" s="264"/>
      <c r="G26" s="120"/>
      <c r="H26" s="120"/>
      <c r="I26" s="120"/>
      <c r="J26" s="120"/>
      <c r="K26" s="119"/>
    </row>
    <row r="27" spans="1:11" ht="12" x14ac:dyDescent="0.2">
      <c r="A27" s="262" t="s">
        <v>157</v>
      </c>
      <c r="B27" s="258"/>
      <c r="C27" s="265">
        <f>SUM(C18:C26)</f>
        <v>0</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17</v>
      </c>
      <c r="B28" s="198"/>
      <c r="C28" s="117"/>
      <c r="D28" s="118"/>
      <c r="E28" s="118"/>
      <c r="F28" s="118"/>
      <c r="G28" s="118"/>
      <c r="H28" s="118"/>
      <c r="I28" s="118"/>
      <c r="J28" s="118"/>
      <c r="K28" s="118"/>
    </row>
    <row r="29" spans="1:11" ht="12" x14ac:dyDescent="0.2">
      <c r="A29" s="43" t="s">
        <v>178</v>
      </c>
      <c r="B29" s="44">
        <v>511</v>
      </c>
      <c r="C29" s="273"/>
      <c r="D29" s="273"/>
      <c r="E29" s="273"/>
      <c r="F29" s="273"/>
      <c r="G29" s="273"/>
      <c r="H29" s="273"/>
      <c r="I29" s="118"/>
      <c r="J29" s="285"/>
      <c r="K29" s="285"/>
    </row>
    <row r="30" spans="1:11" ht="13.9" customHeight="1" thickBot="1" x14ac:dyDescent="0.25">
      <c r="A30" s="263" t="s">
        <v>120</v>
      </c>
      <c r="B30" s="169"/>
      <c r="C30" s="116">
        <f t="shared" ref="C30:H30" si="2">SUM(C27:C29)</f>
        <v>0</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x14ac:dyDescent="0.2">
      <c r="A31" s="167" t="s">
        <v>18</v>
      </c>
      <c r="B31" s="168">
        <v>714</v>
      </c>
      <c r="C31" s="121">
        <v>10432</v>
      </c>
      <c r="D31" s="121">
        <v>6084</v>
      </c>
      <c r="E31" s="121">
        <v>0</v>
      </c>
      <c r="F31" s="121">
        <v>0</v>
      </c>
      <c r="G31" s="121">
        <v>40401</v>
      </c>
      <c r="H31" s="121">
        <v>16184</v>
      </c>
      <c r="I31" s="121">
        <v>0</v>
      </c>
      <c r="J31" s="121">
        <v>0</v>
      </c>
      <c r="K31" s="121">
        <v>0</v>
      </c>
    </row>
    <row r="32" spans="1:11" ht="12" x14ac:dyDescent="0.2">
      <c r="A32" s="46" t="s">
        <v>19</v>
      </c>
      <c r="B32" s="47">
        <v>730</v>
      </c>
      <c r="C32" s="119">
        <v>1845069</v>
      </c>
      <c r="D32" s="119">
        <v>570967</v>
      </c>
      <c r="E32" s="119">
        <v>92742</v>
      </c>
      <c r="F32" s="119">
        <v>188237</v>
      </c>
      <c r="G32" s="119">
        <v>104457</v>
      </c>
      <c r="H32" s="119">
        <v>0</v>
      </c>
      <c r="I32" s="119">
        <v>740784</v>
      </c>
      <c r="J32" s="119">
        <v>102634</v>
      </c>
      <c r="K32" s="119">
        <v>353396</v>
      </c>
    </row>
    <row r="33" spans="1:11" ht="12" x14ac:dyDescent="0.2">
      <c r="A33" s="46" t="s">
        <v>20</v>
      </c>
      <c r="B33" s="272"/>
      <c r="C33" s="117"/>
      <c r="D33" s="118"/>
      <c r="E33" s="118"/>
      <c r="F33" s="118"/>
      <c r="G33" s="118"/>
      <c r="H33" s="118"/>
      <c r="I33" s="118"/>
      <c r="J33" s="118"/>
      <c r="K33" s="118"/>
    </row>
    <row r="34" spans="1:11" ht="12.75" thickBot="1" x14ac:dyDescent="0.25">
      <c r="A34" s="170" t="s">
        <v>121</v>
      </c>
      <c r="B34" s="169"/>
      <c r="C34" s="116">
        <f>SUM(C30:C32)</f>
        <v>1855501</v>
      </c>
      <c r="D34" s="116">
        <f t="shared" ref="D34:K34" si="3">SUM(D30:D32)</f>
        <v>577051</v>
      </c>
      <c r="E34" s="116">
        <f t="shared" si="3"/>
        <v>92742</v>
      </c>
      <c r="F34" s="116">
        <f t="shared" si="3"/>
        <v>188237</v>
      </c>
      <c r="G34" s="116">
        <f t="shared" si="3"/>
        <v>144858</v>
      </c>
      <c r="H34" s="116">
        <f t="shared" si="3"/>
        <v>16184</v>
      </c>
      <c r="I34" s="116">
        <f t="shared" si="3"/>
        <v>740784</v>
      </c>
      <c r="J34" s="116">
        <f t="shared" si="3"/>
        <v>102634</v>
      </c>
      <c r="K34" s="116">
        <f t="shared" si="3"/>
        <v>353396</v>
      </c>
    </row>
    <row r="35" spans="1:11" ht="13.9" customHeight="1" thickTop="1" x14ac:dyDescent="0.2">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4" activePane="bottomLeft" state="frozenSplit"/>
      <selection activeCell="H21" sqref="H21"/>
      <selection pane="bottomLeft" activeCell="H21" sqref="H21"/>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97" t="s">
        <v>171</v>
      </c>
      <c r="B1" s="397"/>
      <c r="C1" s="397"/>
      <c r="D1" s="397"/>
      <c r="E1" s="397"/>
      <c r="F1" s="397"/>
      <c r="G1" s="397"/>
      <c r="H1" s="397"/>
      <c r="I1" s="397"/>
      <c r="J1" s="397"/>
      <c r="K1" s="397"/>
    </row>
    <row r="2" spans="1:11" ht="12" x14ac:dyDescent="0.2">
      <c r="A2" s="403" t="s">
        <v>199</v>
      </c>
      <c r="B2" s="403"/>
      <c r="C2" s="403"/>
      <c r="D2" s="403"/>
      <c r="E2" s="403"/>
      <c r="F2" s="403"/>
      <c r="G2" s="403"/>
      <c r="H2" s="403"/>
      <c r="I2" s="403"/>
      <c r="J2" s="403"/>
      <c r="K2" s="403"/>
    </row>
    <row r="3" spans="1:11" ht="12" x14ac:dyDescent="0.2">
      <c r="A3" s="277"/>
      <c r="B3" s="277"/>
      <c r="C3" s="277"/>
      <c r="D3" s="277"/>
      <c r="E3" s="277"/>
      <c r="F3" s="277"/>
      <c r="G3" s="277"/>
      <c r="H3" s="277"/>
      <c r="I3" s="277"/>
      <c r="J3" s="277"/>
      <c r="K3" s="277"/>
    </row>
    <row r="4" spans="1:11" s="72" customFormat="1" ht="12.2" customHeight="1" x14ac:dyDescent="0.2">
      <c r="A4" s="28"/>
      <c r="B4" s="29"/>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ht="13.5" customHeight="1" x14ac:dyDescent="0.2">
      <c r="A6" s="199" t="s">
        <v>13</v>
      </c>
      <c r="B6" s="200"/>
      <c r="C6" s="112"/>
      <c r="D6" s="112"/>
      <c r="E6" s="112"/>
      <c r="F6" s="112"/>
      <c r="G6" s="112"/>
      <c r="H6" s="112"/>
      <c r="I6" s="112"/>
      <c r="J6" s="112"/>
      <c r="K6" s="112"/>
    </row>
    <row r="7" spans="1:11" ht="13.9" customHeight="1" x14ac:dyDescent="0.2">
      <c r="A7" s="203" t="s">
        <v>21</v>
      </c>
      <c r="B7" s="204">
        <v>1000</v>
      </c>
      <c r="C7" s="122">
        <v>1191452</v>
      </c>
      <c r="D7" s="122">
        <v>89015</v>
      </c>
      <c r="E7" s="122">
        <v>228719</v>
      </c>
      <c r="F7" s="122">
        <v>1334</v>
      </c>
      <c r="G7" s="122">
        <v>55338</v>
      </c>
      <c r="H7" s="122">
        <v>51681</v>
      </c>
      <c r="I7" s="122">
        <v>4676</v>
      </c>
      <c r="J7" s="122">
        <v>213204</v>
      </c>
      <c r="K7" s="122">
        <v>2666</v>
      </c>
    </row>
    <row r="8" spans="1:11" ht="22.5" x14ac:dyDescent="0.2">
      <c r="A8" s="205" t="s">
        <v>172</v>
      </c>
      <c r="B8" s="204">
        <v>2000</v>
      </c>
      <c r="C8" s="122">
        <v>0</v>
      </c>
      <c r="D8" s="122">
        <v>0</v>
      </c>
      <c r="E8" s="123"/>
      <c r="F8" s="122">
        <v>0</v>
      </c>
      <c r="G8" s="122">
        <v>0</v>
      </c>
      <c r="H8" s="123"/>
      <c r="I8" s="123"/>
      <c r="J8" s="123"/>
      <c r="K8" s="123"/>
    </row>
    <row r="9" spans="1:11" ht="13.9" customHeight="1" x14ac:dyDescent="0.2">
      <c r="A9" s="205" t="s">
        <v>22</v>
      </c>
      <c r="B9" s="204">
        <v>3000</v>
      </c>
      <c r="C9" s="122">
        <v>816887</v>
      </c>
      <c r="D9" s="122">
        <v>0</v>
      </c>
      <c r="E9" s="122">
        <v>0</v>
      </c>
      <c r="F9" s="122">
        <v>27206</v>
      </c>
      <c r="G9" s="122">
        <v>0</v>
      </c>
      <c r="H9" s="122">
        <v>0</v>
      </c>
      <c r="I9" s="122">
        <v>0</v>
      </c>
      <c r="J9" s="122">
        <v>0</v>
      </c>
      <c r="K9" s="122">
        <v>0</v>
      </c>
    </row>
    <row r="10" spans="1:11" ht="13.9" customHeight="1" x14ac:dyDescent="0.2">
      <c r="A10" s="206" t="s">
        <v>23</v>
      </c>
      <c r="B10" s="204">
        <v>4000</v>
      </c>
      <c r="C10" s="122">
        <v>209687</v>
      </c>
      <c r="D10" s="122">
        <v>0</v>
      </c>
      <c r="E10" s="124">
        <v>0</v>
      </c>
      <c r="F10" s="122">
        <v>0</v>
      </c>
      <c r="G10" s="122">
        <v>0</v>
      </c>
      <c r="H10" s="122">
        <v>0</v>
      </c>
      <c r="I10" s="124">
        <v>0</v>
      </c>
      <c r="J10" s="124">
        <v>0</v>
      </c>
      <c r="K10" s="122">
        <v>0</v>
      </c>
    </row>
    <row r="11" spans="1:11" ht="13.9" customHeight="1" thickBot="1" x14ac:dyDescent="0.25">
      <c r="A11" s="260" t="s">
        <v>122</v>
      </c>
      <c r="B11" s="173"/>
      <c r="C11" s="125">
        <f>SUM(C7:C10)</f>
        <v>2218026</v>
      </c>
      <c r="D11" s="125">
        <f>SUM(D7:D10)</f>
        <v>89015</v>
      </c>
      <c r="E11" s="125">
        <f>SUM(E7:E10)</f>
        <v>228719</v>
      </c>
      <c r="F11" s="125">
        <f>SUM(F7:F10)</f>
        <v>28540</v>
      </c>
      <c r="G11" s="125">
        <f>G7+G8+G9+G10</f>
        <v>55338</v>
      </c>
      <c r="H11" s="125">
        <f>SUM(H7:H10)</f>
        <v>51681</v>
      </c>
      <c r="I11" s="125">
        <f>SUM(I7:I10)</f>
        <v>4676</v>
      </c>
      <c r="J11" s="125">
        <f>SUM(J7:J10)</f>
        <v>213204</v>
      </c>
      <c r="K11" s="125">
        <f>SUM(K7:K10)</f>
        <v>2666</v>
      </c>
    </row>
    <row r="12" spans="1:11" ht="13.5" thickTop="1" thickBot="1" x14ac:dyDescent="0.25">
      <c r="A12" s="171" t="s">
        <v>180</v>
      </c>
      <c r="B12" s="274">
        <v>3998</v>
      </c>
      <c r="C12" s="126">
        <v>705027</v>
      </c>
      <c r="D12" s="126"/>
      <c r="E12" s="126"/>
      <c r="F12" s="126"/>
      <c r="G12" s="126"/>
      <c r="H12" s="126"/>
      <c r="I12" s="127"/>
      <c r="J12" s="126"/>
      <c r="K12" s="126"/>
    </row>
    <row r="13" spans="1:11" ht="13.9" customHeight="1" thickTop="1" thickBot="1" x14ac:dyDescent="0.25">
      <c r="A13" s="259" t="s">
        <v>123</v>
      </c>
      <c r="B13" s="174"/>
      <c r="C13" s="128">
        <f t="shared" ref="C13:K13" si="0">C11+C12</f>
        <v>2923053</v>
      </c>
      <c r="D13" s="128">
        <f t="shared" si="0"/>
        <v>89015</v>
      </c>
      <c r="E13" s="128">
        <f t="shared" si="0"/>
        <v>228719</v>
      </c>
      <c r="F13" s="128">
        <f t="shared" si="0"/>
        <v>28540</v>
      </c>
      <c r="G13" s="128">
        <f t="shared" si="0"/>
        <v>55338</v>
      </c>
      <c r="H13" s="128">
        <f t="shared" si="0"/>
        <v>51681</v>
      </c>
      <c r="I13" s="128">
        <f t="shared" si="0"/>
        <v>4676</v>
      </c>
      <c r="J13" s="128">
        <f t="shared" si="0"/>
        <v>213204</v>
      </c>
      <c r="K13" s="128">
        <f t="shared" si="0"/>
        <v>2666</v>
      </c>
    </row>
    <row r="14" spans="1:11" ht="13.5" customHeight="1" thickTop="1" x14ac:dyDescent="0.2">
      <c r="A14" s="201" t="s">
        <v>12</v>
      </c>
      <c r="B14" s="202"/>
      <c r="C14" s="129"/>
      <c r="D14" s="127"/>
      <c r="E14" s="127"/>
      <c r="F14" s="127"/>
      <c r="G14" s="129"/>
      <c r="H14" s="127"/>
      <c r="I14" s="127"/>
      <c r="J14" s="127"/>
      <c r="K14" s="127"/>
    </row>
    <row r="15" spans="1:11" ht="13.9" customHeight="1" x14ac:dyDescent="0.2">
      <c r="A15" s="207" t="s">
        <v>24</v>
      </c>
      <c r="B15" s="208">
        <v>1000</v>
      </c>
      <c r="C15" s="122">
        <v>975350</v>
      </c>
      <c r="D15" s="127"/>
      <c r="E15" s="127"/>
      <c r="F15" s="127"/>
      <c r="G15" s="122">
        <v>25755</v>
      </c>
      <c r="H15" s="127"/>
      <c r="I15" s="127"/>
      <c r="J15" s="127"/>
      <c r="K15" s="127"/>
    </row>
    <row r="16" spans="1:11" ht="13.9" customHeight="1" x14ac:dyDescent="0.2">
      <c r="A16" s="203" t="s">
        <v>25</v>
      </c>
      <c r="B16" s="209">
        <v>2000</v>
      </c>
      <c r="C16" s="122">
        <v>498140</v>
      </c>
      <c r="D16" s="122">
        <v>296819</v>
      </c>
      <c r="E16" s="127"/>
      <c r="F16" s="122">
        <v>57032</v>
      </c>
      <c r="G16" s="122">
        <v>33962</v>
      </c>
      <c r="H16" s="122">
        <v>35497</v>
      </c>
      <c r="I16" s="127"/>
      <c r="J16" s="124">
        <v>206857</v>
      </c>
      <c r="K16" s="122">
        <v>88626</v>
      </c>
    </row>
    <row r="17" spans="1:11" ht="13.9" customHeight="1" x14ac:dyDescent="0.2">
      <c r="A17" s="205" t="s">
        <v>26</v>
      </c>
      <c r="B17" s="209">
        <v>3000</v>
      </c>
      <c r="C17" s="122">
        <v>399</v>
      </c>
      <c r="D17" s="122">
        <v>0</v>
      </c>
      <c r="E17" s="127"/>
      <c r="F17" s="122">
        <v>0</v>
      </c>
      <c r="G17" s="122">
        <v>0</v>
      </c>
      <c r="H17" s="123"/>
      <c r="I17" s="127"/>
      <c r="J17" s="127"/>
      <c r="K17" s="127"/>
    </row>
    <row r="18" spans="1:11" ht="13.9" customHeight="1" x14ac:dyDescent="0.2">
      <c r="A18" s="206" t="s">
        <v>159</v>
      </c>
      <c r="B18" s="210">
        <v>4000</v>
      </c>
      <c r="C18" s="122">
        <v>381370</v>
      </c>
      <c r="D18" s="122">
        <v>0</v>
      </c>
      <c r="E18" s="122">
        <v>0</v>
      </c>
      <c r="F18" s="122">
        <v>0</v>
      </c>
      <c r="G18" s="122">
        <v>5548</v>
      </c>
      <c r="H18" s="122">
        <v>0</v>
      </c>
      <c r="I18" s="127"/>
      <c r="J18" s="376">
        <v>0</v>
      </c>
      <c r="K18" s="122">
        <v>0</v>
      </c>
    </row>
    <row r="19" spans="1:11" ht="13.9" customHeight="1" x14ac:dyDescent="0.2">
      <c r="A19" s="206" t="s">
        <v>27</v>
      </c>
      <c r="B19" s="209">
        <v>5000</v>
      </c>
      <c r="C19" s="122">
        <v>0</v>
      </c>
      <c r="D19" s="122">
        <v>0</v>
      </c>
      <c r="E19" s="122">
        <v>227430</v>
      </c>
      <c r="F19" s="122">
        <v>0</v>
      </c>
      <c r="G19" s="122">
        <v>0</v>
      </c>
      <c r="H19" s="123"/>
      <c r="I19" s="127"/>
      <c r="J19" s="122">
        <v>0</v>
      </c>
      <c r="K19" s="122">
        <v>0</v>
      </c>
    </row>
    <row r="20" spans="1:11" ht="13.9" customHeight="1" thickBot="1" x14ac:dyDescent="0.25">
      <c r="A20" s="260" t="s">
        <v>124</v>
      </c>
      <c r="B20" s="178"/>
      <c r="C20" s="125">
        <f t="shared" ref="C20:H20" si="1">SUM(C15:C19)</f>
        <v>1855259</v>
      </c>
      <c r="D20" s="125">
        <f t="shared" si="1"/>
        <v>296819</v>
      </c>
      <c r="E20" s="125">
        <f t="shared" si="1"/>
        <v>227430</v>
      </c>
      <c r="F20" s="125">
        <f t="shared" si="1"/>
        <v>57032</v>
      </c>
      <c r="G20" s="125">
        <f t="shared" si="1"/>
        <v>65265</v>
      </c>
      <c r="H20" s="125">
        <f t="shared" si="1"/>
        <v>35497</v>
      </c>
      <c r="I20" s="127"/>
      <c r="J20" s="125">
        <f>SUM(J15:J19)</f>
        <v>206857</v>
      </c>
      <c r="K20" s="125">
        <f>SUM(K15:K19)</f>
        <v>88626</v>
      </c>
    </row>
    <row r="21" spans="1:11" ht="13.5" thickTop="1" thickBot="1" x14ac:dyDescent="0.25">
      <c r="A21" s="175" t="s">
        <v>181</v>
      </c>
      <c r="B21" s="274">
        <v>4180</v>
      </c>
      <c r="C21" s="128">
        <f t="shared" ref="C21:H21" si="2">C12</f>
        <v>705027</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60" t="s">
        <v>125</v>
      </c>
      <c r="B22" s="179"/>
      <c r="C22" s="128">
        <f t="shared" ref="C22:H22" si="3">C20+C21</f>
        <v>2560286</v>
      </c>
      <c r="D22" s="128">
        <f t="shared" si="3"/>
        <v>296819</v>
      </c>
      <c r="E22" s="128">
        <f t="shared" si="3"/>
        <v>227430</v>
      </c>
      <c r="F22" s="128">
        <f t="shared" si="3"/>
        <v>57032</v>
      </c>
      <c r="G22" s="128">
        <f t="shared" si="3"/>
        <v>65265</v>
      </c>
      <c r="H22" s="128">
        <f t="shared" si="3"/>
        <v>35497</v>
      </c>
      <c r="I22" s="131"/>
      <c r="J22" s="128">
        <f>J20+J21</f>
        <v>206857</v>
      </c>
      <c r="K22" s="128">
        <f>K20+K21</f>
        <v>88626</v>
      </c>
    </row>
    <row r="23" spans="1:11" ht="23.25" thickTop="1" x14ac:dyDescent="0.2">
      <c r="A23" s="176" t="s">
        <v>78</v>
      </c>
      <c r="B23" s="172"/>
      <c r="C23" s="132">
        <f t="shared" ref="C23:H23" si="4">C11-C20</f>
        <v>362767</v>
      </c>
      <c r="D23" s="132">
        <f t="shared" si="4"/>
        <v>-207804</v>
      </c>
      <c r="E23" s="132">
        <f t="shared" si="4"/>
        <v>1289</v>
      </c>
      <c r="F23" s="132">
        <f t="shared" si="4"/>
        <v>-28492</v>
      </c>
      <c r="G23" s="132">
        <f t="shared" si="4"/>
        <v>-9927</v>
      </c>
      <c r="H23" s="132">
        <f t="shared" si="4"/>
        <v>16184</v>
      </c>
      <c r="I23" s="132">
        <f>I11</f>
        <v>4676</v>
      </c>
      <c r="J23" s="132">
        <f>J11-J20</f>
        <v>6347</v>
      </c>
      <c r="K23" s="132">
        <f>K11-K20</f>
        <v>-85960</v>
      </c>
    </row>
    <row r="24" spans="1:11" ht="12.75" thickBot="1" x14ac:dyDescent="0.25">
      <c r="A24" s="211" t="s">
        <v>160</v>
      </c>
      <c r="B24" s="212">
        <v>7000</v>
      </c>
      <c r="C24" s="133">
        <v>0</v>
      </c>
      <c r="D24" s="133">
        <v>709800</v>
      </c>
      <c r="E24" s="133">
        <v>0</v>
      </c>
      <c r="F24" s="133">
        <v>0</v>
      </c>
      <c r="G24" s="133">
        <v>0</v>
      </c>
      <c r="H24" s="133">
        <v>0</v>
      </c>
      <c r="I24" s="133">
        <v>710000</v>
      </c>
      <c r="J24" s="133">
        <v>0</v>
      </c>
      <c r="K24" s="133">
        <v>0</v>
      </c>
    </row>
    <row r="25" spans="1:11" ht="13.9" customHeight="1" thickTop="1" thickBot="1" x14ac:dyDescent="0.25">
      <c r="A25" s="213" t="s">
        <v>161</v>
      </c>
      <c r="B25" s="214">
        <v>8000</v>
      </c>
      <c r="C25" s="134">
        <v>0</v>
      </c>
      <c r="D25" s="134">
        <v>0</v>
      </c>
      <c r="E25" s="134">
        <v>0</v>
      </c>
      <c r="F25" s="134">
        <v>0</v>
      </c>
      <c r="G25" s="135">
        <v>0</v>
      </c>
      <c r="H25" s="134">
        <v>0</v>
      </c>
      <c r="I25" s="135">
        <v>709800</v>
      </c>
      <c r="J25" s="134">
        <v>0</v>
      </c>
      <c r="K25" s="134">
        <v>0</v>
      </c>
    </row>
    <row r="26" spans="1:11" ht="15.75" thickTop="1" thickBot="1" x14ac:dyDescent="0.25">
      <c r="A26" s="275" t="s">
        <v>162</v>
      </c>
      <c r="B26" s="180"/>
      <c r="C26" s="136">
        <f t="shared" ref="C26:K26" si="5">C24-C25</f>
        <v>0</v>
      </c>
      <c r="D26" s="136">
        <f t="shared" si="5"/>
        <v>709800</v>
      </c>
      <c r="E26" s="136">
        <f t="shared" si="5"/>
        <v>0</v>
      </c>
      <c r="F26" s="136">
        <f t="shared" si="5"/>
        <v>0</v>
      </c>
      <c r="G26" s="136">
        <f t="shared" si="5"/>
        <v>0</v>
      </c>
      <c r="H26" s="136">
        <f t="shared" si="5"/>
        <v>0</v>
      </c>
      <c r="I26" s="136">
        <f t="shared" si="5"/>
        <v>200</v>
      </c>
      <c r="J26" s="136">
        <f t="shared" si="5"/>
        <v>0</v>
      </c>
      <c r="K26" s="136">
        <f t="shared" si="5"/>
        <v>0</v>
      </c>
    </row>
    <row r="27" spans="1:11" ht="37.5" customHeight="1" thickTop="1" thickBot="1" x14ac:dyDescent="0.25">
      <c r="A27" s="404" t="s">
        <v>163</v>
      </c>
      <c r="B27" s="405"/>
      <c r="C27" s="190">
        <f t="shared" ref="C27:K27" si="6">C23+C26</f>
        <v>362767</v>
      </c>
      <c r="D27" s="190">
        <f t="shared" si="6"/>
        <v>501996</v>
      </c>
      <c r="E27" s="190">
        <f t="shared" si="6"/>
        <v>1289</v>
      </c>
      <c r="F27" s="190">
        <f t="shared" si="6"/>
        <v>-28492</v>
      </c>
      <c r="G27" s="190">
        <f t="shared" si="6"/>
        <v>-9927</v>
      </c>
      <c r="H27" s="190">
        <f t="shared" si="6"/>
        <v>16184</v>
      </c>
      <c r="I27" s="190">
        <f t="shared" si="6"/>
        <v>4876</v>
      </c>
      <c r="J27" s="190">
        <f t="shared" si="6"/>
        <v>6347</v>
      </c>
      <c r="K27" s="190">
        <f t="shared" si="6"/>
        <v>-85960</v>
      </c>
    </row>
    <row r="28" spans="1:11" ht="12.75" thickTop="1" x14ac:dyDescent="0.2">
      <c r="A28" s="284" t="s">
        <v>200</v>
      </c>
      <c r="B28" s="177"/>
      <c r="C28" s="126">
        <v>1492734</v>
      </c>
      <c r="D28" s="126">
        <v>75055</v>
      </c>
      <c r="E28" s="126">
        <v>91453</v>
      </c>
      <c r="F28" s="126">
        <v>216729</v>
      </c>
      <c r="G28" s="126">
        <v>154785</v>
      </c>
      <c r="H28" s="126">
        <v>0</v>
      </c>
      <c r="I28" s="126">
        <v>735908</v>
      </c>
      <c r="J28" s="126">
        <v>96287</v>
      </c>
      <c r="K28" s="126">
        <v>439356</v>
      </c>
    </row>
    <row r="29" spans="1:11" ht="22.5" x14ac:dyDescent="0.2">
      <c r="A29" s="276" t="s">
        <v>49</v>
      </c>
      <c r="B29" s="48"/>
      <c r="C29" s="122">
        <v>0</v>
      </c>
      <c r="D29" s="122">
        <v>0</v>
      </c>
      <c r="E29" s="122">
        <v>0</v>
      </c>
      <c r="F29" s="122">
        <v>0</v>
      </c>
      <c r="G29" s="122">
        <v>0</v>
      </c>
      <c r="H29" s="122">
        <v>0</v>
      </c>
      <c r="I29" s="122">
        <v>0</v>
      </c>
      <c r="J29" s="122">
        <v>0</v>
      </c>
      <c r="K29" s="122">
        <v>0</v>
      </c>
    </row>
    <row r="30" spans="1:11" ht="13.9" customHeight="1" thickBot="1" x14ac:dyDescent="0.25">
      <c r="A30" s="181" t="s">
        <v>201</v>
      </c>
      <c r="B30" s="182"/>
      <c r="C30" s="137">
        <f t="shared" ref="C30:K30" si="7">SUM(C27:C29)</f>
        <v>1855501</v>
      </c>
      <c r="D30" s="137">
        <f t="shared" si="7"/>
        <v>577051</v>
      </c>
      <c r="E30" s="137">
        <f t="shared" si="7"/>
        <v>92742</v>
      </c>
      <c r="F30" s="137">
        <f t="shared" si="7"/>
        <v>188237</v>
      </c>
      <c r="G30" s="137">
        <f t="shared" si="7"/>
        <v>144858</v>
      </c>
      <c r="H30" s="137">
        <f t="shared" si="7"/>
        <v>16184</v>
      </c>
      <c r="I30" s="137">
        <f t="shared" si="7"/>
        <v>740784</v>
      </c>
      <c r="J30" s="137">
        <f t="shared" si="7"/>
        <v>102634</v>
      </c>
      <c r="K30" s="137">
        <f t="shared" si="7"/>
        <v>353396</v>
      </c>
    </row>
    <row r="31" spans="1:11" ht="13.9" customHeight="1" thickTop="1" x14ac:dyDescent="0.2">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I22" sqref="I22:I23"/>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403" t="s">
        <v>203</v>
      </c>
      <c r="B1" s="406"/>
      <c r="C1" s="407"/>
      <c r="D1" s="407"/>
      <c r="E1" s="407"/>
      <c r="F1" s="407"/>
      <c r="G1" s="407"/>
      <c r="H1" s="407"/>
      <c r="I1" s="407"/>
      <c r="J1" s="407"/>
      <c r="K1" s="407"/>
      <c r="L1" s="408"/>
      <c r="M1" s="408"/>
    </row>
    <row r="2" spans="1:13" s="93" customFormat="1" ht="24" customHeight="1" x14ac:dyDescent="0.2">
      <c r="A2" s="150"/>
    </row>
    <row r="3" spans="1:13" s="279" customFormat="1" x14ac:dyDescent="0.2">
      <c r="B3" s="236" t="s">
        <v>113</v>
      </c>
    </row>
    <row r="4" spans="1:13" ht="9.75" customHeight="1" x14ac:dyDescent="0.2"/>
    <row r="5" spans="1:13" ht="23.1" customHeight="1" x14ac:dyDescent="0.2">
      <c r="B5" s="414" t="s">
        <v>202</v>
      </c>
      <c r="C5" s="418"/>
      <c r="D5" s="418"/>
      <c r="E5" s="418"/>
      <c r="F5" s="418"/>
      <c r="G5" s="418"/>
      <c r="H5" s="418"/>
      <c r="I5" s="418"/>
      <c r="J5" s="418"/>
      <c r="K5" s="418"/>
      <c r="L5" s="418"/>
    </row>
    <row r="6" spans="1:13" ht="17.100000000000001" customHeight="1" x14ac:dyDescent="0.2">
      <c r="B6" s="412" t="s">
        <v>214</v>
      </c>
      <c r="C6" s="412"/>
      <c r="D6" s="95"/>
      <c r="E6" s="417" t="s">
        <v>211</v>
      </c>
      <c r="F6" s="417"/>
      <c r="G6" s="417"/>
      <c r="H6" s="96"/>
      <c r="I6" s="154" t="s">
        <v>215</v>
      </c>
      <c r="J6" s="96"/>
      <c r="K6" s="413"/>
      <c r="L6" s="413"/>
    </row>
    <row r="7" spans="1:13" ht="17.100000000000001" customHeight="1" x14ac:dyDescent="0.2">
      <c r="B7" s="97" t="s">
        <v>82</v>
      </c>
      <c r="C7" s="95"/>
      <c r="D7" s="95"/>
      <c r="E7" s="415" t="s">
        <v>83</v>
      </c>
      <c r="F7" s="416"/>
      <c r="G7" s="416"/>
      <c r="H7" s="95"/>
      <c r="I7" s="98" t="s">
        <v>84</v>
      </c>
      <c r="J7" s="95"/>
      <c r="K7" s="415" t="s">
        <v>85</v>
      </c>
      <c r="L7" s="416"/>
    </row>
    <row r="8" spans="1:13" x14ac:dyDescent="0.2">
      <c r="B8" s="414" t="s">
        <v>204</v>
      </c>
      <c r="C8" s="414"/>
      <c r="D8" s="414"/>
      <c r="E8" s="414"/>
      <c r="F8" s="414"/>
      <c r="G8" s="414"/>
      <c r="H8" s="414"/>
      <c r="I8" s="414"/>
      <c r="J8" s="414"/>
      <c r="K8" s="414"/>
      <c r="L8" s="414"/>
    </row>
    <row r="9" spans="1:13" ht="6" customHeight="1" x14ac:dyDescent="0.2">
      <c r="B9" s="99"/>
      <c r="C9" s="99"/>
    </row>
    <row r="10" spans="1:13" s="18" customFormat="1" ht="11.25" x14ac:dyDescent="0.2">
      <c r="B10" s="100" t="s">
        <v>92</v>
      </c>
      <c r="C10" s="101"/>
    </row>
    <row r="11" spans="1:13" ht="6" customHeight="1" x14ac:dyDescent="0.2">
      <c r="B11" s="102"/>
      <c r="C11" s="102"/>
    </row>
    <row r="12" spans="1:13" x14ac:dyDescent="0.2">
      <c r="B12" s="301" t="s">
        <v>205</v>
      </c>
      <c r="C12" s="102"/>
    </row>
    <row r="13" spans="1:13" s="18" customFormat="1" ht="33.75" x14ac:dyDescent="0.2">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x14ac:dyDescent="0.2">
      <c r="B14" s="215" t="s">
        <v>21</v>
      </c>
      <c r="C14" s="216"/>
      <c r="D14" s="217">
        <v>1000</v>
      </c>
      <c r="E14" s="145">
        <f>('ASA3'!C7)</f>
        <v>1191452</v>
      </c>
      <c r="F14" s="145">
        <f>('ASA3'!D7)</f>
        <v>89015</v>
      </c>
      <c r="G14" s="145">
        <f>('ASA3'!E7)</f>
        <v>228719</v>
      </c>
      <c r="H14" s="145">
        <f>('ASA3'!F7)</f>
        <v>1334</v>
      </c>
      <c r="I14" s="145">
        <f>('ASA3'!G7)</f>
        <v>55338</v>
      </c>
      <c r="J14" s="145">
        <f>('ASA3'!H7)</f>
        <v>51681</v>
      </c>
      <c r="K14" s="145">
        <f>('ASA3'!I7)</f>
        <v>4676</v>
      </c>
      <c r="L14" s="145">
        <f>('ASA3'!J7)</f>
        <v>213204</v>
      </c>
      <c r="M14" s="145">
        <f>('ASA3'!K7)</f>
        <v>2666</v>
      </c>
    </row>
    <row r="15" spans="1:13" s="18" customFormat="1" ht="21.75" customHeight="1" x14ac:dyDescent="0.2">
      <c r="B15" s="419" t="s">
        <v>164</v>
      </c>
      <c r="C15" s="382"/>
      <c r="D15" s="217">
        <v>2000</v>
      </c>
      <c r="E15" s="145">
        <f>('ASA3'!C8)</f>
        <v>0</v>
      </c>
      <c r="F15" s="145">
        <f>('ASA3'!D8)</f>
        <v>0</v>
      </c>
      <c r="G15" s="291"/>
      <c r="H15" s="145">
        <f>('ASA3'!F8)</f>
        <v>0</v>
      </c>
      <c r="I15" s="145">
        <f>('ASA3'!G8)</f>
        <v>0</v>
      </c>
      <c r="J15" s="291"/>
      <c r="K15" s="291"/>
      <c r="L15" s="291"/>
      <c r="M15" s="291"/>
    </row>
    <row r="16" spans="1:13" s="18" customFormat="1" ht="12" x14ac:dyDescent="0.2">
      <c r="B16" s="215" t="s">
        <v>22</v>
      </c>
      <c r="C16" s="216"/>
      <c r="D16" s="217">
        <v>3000</v>
      </c>
      <c r="E16" s="145">
        <f>('ASA3'!C9)</f>
        <v>816887</v>
      </c>
      <c r="F16" s="145">
        <f>('ASA3'!D9)</f>
        <v>0</v>
      </c>
      <c r="G16" s="145">
        <f>('ASA3'!E9)</f>
        <v>0</v>
      </c>
      <c r="H16" s="145">
        <f>('ASA3'!F9)</f>
        <v>27206</v>
      </c>
      <c r="I16" s="145">
        <f>('ASA3'!G9)</f>
        <v>0</v>
      </c>
      <c r="J16" s="145">
        <f>('ASA3'!H9)</f>
        <v>0</v>
      </c>
      <c r="K16" s="145">
        <f>('ASA3'!I9)</f>
        <v>0</v>
      </c>
      <c r="L16" s="145">
        <f>('ASA3'!J9)</f>
        <v>0</v>
      </c>
      <c r="M16" s="145">
        <f>('ASA3'!K9)</f>
        <v>0</v>
      </c>
    </row>
    <row r="17" spans="2:13" s="18" customFormat="1" ht="12" x14ac:dyDescent="0.2">
      <c r="B17" s="215" t="s">
        <v>23</v>
      </c>
      <c r="C17" s="216"/>
      <c r="D17" s="217">
        <v>4000</v>
      </c>
      <c r="E17" s="145">
        <f>('ASA3'!C10)</f>
        <v>209687</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122</v>
      </c>
      <c r="C18" s="186"/>
      <c r="D18" s="187"/>
      <c r="E18" s="145">
        <f>('ASA3'!C11)</f>
        <v>2218026</v>
      </c>
      <c r="F18" s="145">
        <f>('ASA3'!D11)</f>
        <v>89015</v>
      </c>
      <c r="G18" s="145">
        <f>('ASA3'!E11)</f>
        <v>228719</v>
      </c>
      <c r="H18" s="145">
        <f>('ASA3'!F11)</f>
        <v>28540</v>
      </c>
      <c r="I18" s="145">
        <f>('ASA3'!G11)</f>
        <v>55338</v>
      </c>
      <c r="J18" s="145">
        <f>('ASA3'!H11)</f>
        <v>51681</v>
      </c>
      <c r="K18" s="145">
        <f>('ASA3'!I11)</f>
        <v>4676</v>
      </c>
      <c r="L18" s="145">
        <f>('ASA3'!J11)</f>
        <v>213204</v>
      </c>
      <c r="M18" s="145">
        <f>('ASA3'!K11)</f>
        <v>2666</v>
      </c>
    </row>
    <row r="19" spans="2:13" s="18" customFormat="1" ht="15" customHeight="1" thickTop="1" thickBot="1" x14ac:dyDescent="0.25">
      <c r="B19" s="409" t="s">
        <v>124</v>
      </c>
      <c r="C19" s="410"/>
      <c r="D19" s="411"/>
      <c r="E19" s="292">
        <f>'ASA3'!C20</f>
        <v>1855259</v>
      </c>
      <c r="F19" s="292">
        <f>'ASA3'!D20</f>
        <v>296819</v>
      </c>
      <c r="G19" s="292">
        <f>'ASA3'!E20</f>
        <v>227430</v>
      </c>
      <c r="H19" s="292">
        <f>'ASA3'!F20</f>
        <v>57032</v>
      </c>
      <c r="I19" s="292">
        <f>'ASA3'!G20</f>
        <v>65265</v>
      </c>
      <c r="J19" s="292">
        <f>'ASA3'!H20</f>
        <v>35497</v>
      </c>
      <c r="K19" s="293"/>
      <c r="L19" s="292">
        <f>'ASA3'!J20</f>
        <v>206857</v>
      </c>
      <c r="M19" s="292">
        <f>'ASA3'!K20</f>
        <v>88626</v>
      </c>
    </row>
    <row r="20" spans="2:13" s="18" customFormat="1" thickTop="1" x14ac:dyDescent="0.2">
      <c r="B20" s="183" t="s">
        <v>165</v>
      </c>
      <c r="C20" s="184"/>
      <c r="D20" s="106"/>
      <c r="E20" s="146">
        <f>'ASA3'!C26</f>
        <v>0</v>
      </c>
      <c r="F20" s="146">
        <f>'ASA3'!D26</f>
        <v>709800</v>
      </c>
      <c r="G20" s="146">
        <f>'ASA3'!E26</f>
        <v>0</v>
      </c>
      <c r="H20" s="146">
        <f>'ASA3'!F26</f>
        <v>0</v>
      </c>
      <c r="I20" s="146">
        <f>'ASA3'!G26</f>
        <v>0</v>
      </c>
      <c r="J20" s="146">
        <f>'ASA3'!H26</f>
        <v>0</v>
      </c>
      <c r="K20" s="146">
        <f>'ASA3'!I26</f>
        <v>200</v>
      </c>
      <c r="L20" s="146">
        <f>'ASA3'!J26</f>
        <v>0</v>
      </c>
      <c r="M20" s="146">
        <f>'ASA3'!K26</f>
        <v>0</v>
      </c>
    </row>
    <row r="21" spans="2:13" s="18" customFormat="1" ht="13.5" customHeight="1" thickBot="1" x14ac:dyDescent="0.25">
      <c r="B21" s="189" t="str">
        <f>'ASA3'!A28</f>
        <v>Beginning Fund Balances - July 1, 2017</v>
      </c>
      <c r="C21" s="186"/>
      <c r="D21" s="187"/>
      <c r="E21" s="147">
        <f>'ASA3'!C28</f>
        <v>1492734</v>
      </c>
      <c r="F21" s="147">
        <f>'ASA3'!D28</f>
        <v>75055</v>
      </c>
      <c r="G21" s="147">
        <f>'ASA3'!E28</f>
        <v>91453</v>
      </c>
      <c r="H21" s="147">
        <f>'ASA3'!F28</f>
        <v>216729</v>
      </c>
      <c r="I21" s="147">
        <f>'ASA3'!G28</f>
        <v>154785</v>
      </c>
      <c r="J21" s="147">
        <f>'ASA3'!H28</f>
        <v>0</v>
      </c>
      <c r="K21" s="147">
        <f>'ASA3'!I28</f>
        <v>735908</v>
      </c>
      <c r="L21" s="147">
        <f>'ASA3'!J28</f>
        <v>96287</v>
      </c>
      <c r="M21" s="147">
        <f>'ASA3'!K28</f>
        <v>439356</v>
      </c>
    </row>
    <row r="22" spans="2:13" s="18" customFormat="1"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2018</v>
      </c>
      <c r="C23" s="186"/>
      <c r="D23" s="187"/>
      <c r="E23" s="148">
        <f>SUM(E18,E20,E21,E22)-E19</f>
        <v>1855501</v>
      </c>
      <c r="F23" s="148">
        <f>'ASA3'!D30</f>
        <v>577051</v>
      </c>
      <c r="G23" s="148">
        <f>'ASA3'!E30</f>
        <v>92742</v>
      </c>
      <c r="H23" s="148">
        <f>'ASA3'!F30</f>
        <v>188237</v>
      </c>
      <c r="I23" s="148">
        <f>'ASA3'!G30</f>
        <v>144858</v>
      </c>
      <c r="J23" s="148">
        <f>'ASA3'!H30</f>
        <v>16184</v>
      </c>
      <c r="K23" s="148">
        <f>'ASA3'!I30</f>
        <v>740784</v>
      </c>
      <c r="L23" s="148">
        <f>'ASA3'!J30</f>
        <v>102634</v>
      </c>
      <c r="M23" s="148">
        <f>'ASA3'!K30</f>
        <v>353396</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2"/>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zoomScaleNormal="100" workbookViewId="0">
      <selection activeCell="D11" sqref="D11"/>
    </sheetView>
  </sheetViews>
  <sheetFormatPr defaultRowHeight="12.75" x14ac:dyDescent="0.2"/>
  <cols>
    <col min="1" max="1" width="3.140625" customWidth="1"/>
    <col min="2" max="6" width="30.7109375" customWidth="1"/>
    <col min="7" max="7" width="6" customWidth="1"/>
  </cols>
  <sheetData>
    <row r="1" spans="1:7" x14ac:dyDescent="0.2">
      <c r="A1" s="424" t="s">
        <v>173</v>
      </c>
      <c r="B1" s="424"/>
      <c r="C1" s="424"/>
      <c r="D1" s="424"/>
      <c r="E1" s="424"/>
      <c r="F1" s="424"/>
      <c r="G1" s="424"/>
    </row>
    <row r="2" spans="1:7" x14ac:dyDescent="0.2">
      <c r="A2" s="311"/>
      <c r="B2" s="311"/>
      <c r="C2" s="311"/>
      <c r="D2" s="311"/>
      <c r="E2" s="311"/>
      <c r="F2" s="311"/>
      <c r="G2" s="311"/>
    </row>
    <row r="3" spans="1:7" x14ac:dyDescent="0.2">
      <c r="A3" s="303"/>
      <c r="B3" s="312" t="s">
        <v>109</v>
      </c>
      <c r="C3" s="303"/>
      <c r="D3" s="303"/>
      <c r="E3" s="303"/>
      <c r="F3" s="313"/>
      <c r="G3" s="303"/>
    </row>
    <row r="4" spans="1:7" x14ac:dyDescent="0.2">
      <c r="A4" s="303"/>
      <c r="B4" s="312" t="s">
        <v>110</v>
      </c>
      <c r="C4" s="303"/>
      <c r="D4" s="303"/>
      <c r="E4" s="303"/>
      <c r="F4" s="313"/>
      <c r="G4" s="303"/>
    </row>
    <row r="5" spans="1:7" x14ac:dyDescent="0.2">
      <c r="A5" s="303"/>
      <c r="B5" s="314"/>
      <c r="C5" s="303"/>
      <c r="D5" s="303"/>
      <c r="E5" s="303"/>
      <c r="F5" s="313"/>
      <c r="G5" s="303"/>
    </row>
    <row r="6" spans="1:7" x14ac:dyDescent="0.2">
      <c r="A6" s="315"/>
      <c r="B6" s="316">
        <v>0</v>
      </c>
      <c r="C6" s="315"/>
      <c r="D6" s="315"/>
      <c r="E6" s="315"/>
      <c r="F6" s="317"/>
      <c r="G6" s="315"/>
    </row>
    <row r="7" spans="1:7" x14ac:dyDescent="0.2">
      <c r="A7" s="315"/>
      <c r="B7" s="318">
        <v>0</v>
      </c>
      <c r="C7" s="315"/>
      <c r="D7" s="315"/>
      <c r="E7" s="315"/>
      <c r="F7" s="317"/>
      <c r="G7" s="315"/>
    </row>
    <row r="8" spans="1:7" x14ac:dyDescent="0.2">
      <c r="A8" s="303"/>
      <c r="B8" s="314"/>
      <c r="C8" s="303"/>
      <c r="D8" s="303"/>
      <c r="E8" s="303"/>
      <c r="F8" s="313"/>
      <c r="G8" s="303"/>
    </row>
    <row r="9" spans="1:7" ht="13.5" thickBot="1" x14ac:dyDescent="0.25">
      <c r="A9" s="303"/>
      <c r="B9" s="420" t="s">
        <v>2</v>
      </c>
      <c r="C9" s="421"/>
      <c r="D9" s="421"/>
      <c r="E9" s="421"/>
      <c r="F9" s="421"/>
      <c r="G9" s="313"/>
    </row>
    <row r="10" spans="1:7" x14ac:dyDescent="0.2">
      <c r="A10" s="303"/>
      <c r="B10" s="319"/>
      <c r="C10" s="320"/>
      <c r="D10" s="321"/>
      <c r="E10" s="322"/>
      <c r="F10" s="321"/>
      <c r="G10" s="303"/>
    </row>
    <row r="11" spans="1:7" ht="13.5" thickBot="1" x14ac:dyDescent="0.25">
      <c r="A11" s="303"/>
      <c r="B11" s="323"/>
      <c r="C11" s="324"/>
      <c r="D11" s="325"/>
      <c r="E11" s="326"/>
      <c r="F11" s="327"/>
      <c r="G11" s="303"/>
    </row>
    <row r="12" spans="1:7" x14ac:dyDescent="0.2">
      <c r="A12" s="303"/>
      <c r="B12" s="328" t="s">
        <v>75</v>
      </c>
      <c r="C12" s="329" t="s">
        <v>9</v>
      </c>
      <c r="D12" s="330" t="s">
        <v>93</v>
      </c>
      <c r="E12" s="330" t="s">
        <v>94</v>
      </c>
      <c r="F12" s="331" t="s">
        <v>76</v>
      </c>
      <c r="G12" s="303"/>
    </row>
    <row r="13" spans="1:7" x14ac:dyDescent="0.2">
      <c r="A13" s="303"/>
      <c r="B13" s="332" t="s">
        <v>218</v>
      </c>
      <c r="C13" s="333" t="s">
        <v>217</v>
      </c>
      <c r="D13" s="334" t="s">
        <v>227</v>
      </c>
      <c r="E13" s="334" t="s">
        <v>222</v>
      </c>
      <c r="F13" s="334" t="s">
        <v>225</v>
      </c>
      <c r="G13" s="303"/>
    </row>
    <row r="14" spans="1:7" x14ac:dyDescent="0.2">
      <c r="A14" s="303"/>
      <c r="B14" s="335" t="s">
        <v>219</v>
      </c>
      <c r="C14" s="336" t="s">
        <v>224</v>
      </c>
      <c r="D14" s="334" t="s">
        <v>228</v>
      </c>
      <c r="E14" s="334" t="s">
        <v>230</v>
      </c>
      <c r="F14" s="334"/>
      <c r="G14" s="303"/>
    </row>
    <row r="15" spans="1:7" x14ac:dyDescent="0.2">
      <c r="A15" s="303"/>
      <c r="B15" s="335" t="s">
        <v>220</v>
      </c>
      <c r="C15" s="336" t="s">
        <v>226</v>
      </c>
      <c r="D15" s="334" t="s">
        <v>229</v>
      </c>
      <c r="E15" s="334" t="s">
        <v>231</v>
      </c>
      <c r="F15" s="334"/>
      <c r="G15" s="303"/>
    </row>
    <row r="16" spans="1:7" x14ac:dyDescent="0.2">
      <c r="A16" s="303"/>
      <c r="B16" s="335" t="s">
        <v>221</v>
      </c>
      <c r="C16" s="336" t="s">
        <v>241</v>
      </c>
      <c r="D16" s="334" t="s">
        <v>239</v>
      </c>
      <c r="E16" s="334"/>
      <c r="F16" s="334"/>
      <c r="G16" s="303"/>
    </row>
    <row r="17" spans="2:6" x14ac:dyDescent="0.2">
      <c r="B17" s="335" t="s">
        <v>223</v>
      </c>
      <c r="C17" s="336"/>
      <c r="D17" s="334" t="s">
        <v>240</v>
      </c>
      <c r="E17" s="334"/>
      <c r="F17" s="334"/>
    </row>
    <row r="18" spans="2:6" x14ac:dyDescent="0.2">
      <c r="B18" s="335" t="s">
        <v>232</v>
      </c>
      <c r="C18" s="336"/>
      <c r="D18" s="334" t="s">
        <v>244</v>
      </c>
      <c r="E18" s="334"/>
      <c r="F18" s="334"/>
    </row>
    <row r="19" spans="2:6" x14ac:dyDescent="0.2">
      <c r="B19" s="335" t="s">
        <v>233</v>
      </c>
      <c r="C19" s="336"/>
      <c r="D19" s="334" t="s">
        <v>245</v>
      </c>
      <c r="E19" s="334"/>
      <c r="F19" s="334"/>
    </row>
    <row r="20" spans="2:6" x14ac:dyDescent="0.2">
      <c r="B20" s="335" t="s">
        <v>234</v>
      </c>
      <c r="C20" s="336"/>
      <c r="D20" s="334" t="s">
        <v>246</v>
      </c>
      <c r="E20" s="334"/>
      <c r="F20" s="334"/>
    </row>
    <row r="21" spans="2:6" x14ac:dyDescent="0.2">
      <c r="B21" s="335" t="s">
        <v>235</v>
      </c>
      <c r="C21" s="336"/>
      <c r="D21" s="334" t="s">
        <v>248</v>
      </c>
      <c r="E21" s="334"/>
      <c r="F21" s="334"/>
    </row>
    <row r="22" spans="2:6" x14ac:dyDescent="0.2">
      <c r="B22" s="337" t="s">
        <v>236</v>
      </c>
      <c r="C22" s="333"/>
      <c r="D22" s="334"/>
      <c r="E22" s="334"/>
      <c r="F22" s="334"/>
    </row>
    <row r="23" spans="2:6" x14ac:dyDescent="0.2">
      <c r="B23" s="337" t="s">
        <v>237</v>
      </c>
      <c r="C23" s="338"/>
      <c r="D23" s="334"/>
      <c r="E23" s="334"/>
      <c r="F23" s="334"/>
    </row>
    <row r="24" spans="2:6" x14ac:dyDescent="0.2">
      <c r="B24" s="337" t="s">
        <v>238</v>
      </c>
      <c r="C24" s="333"/>
      <c r="D24" s="334"/>
      <c r="E24" s="334"/>
      <c r="F24" s="334"/>
    </row>
    <row r="25" spans="2:6" x14ac:dyDescent="0.2">
      <c r="B25" s="339" t="s">
        <v>242</v>
      </c>
      <c r="C25" s="340"/>
      <c r="D25" s="334"/>
      <c r="E25" s="334"/>
      <c r="F25" s="334"/>
    </row>
    <row r="26" spans="2:6" x14ac:dyDescent="0.2">
      <c r="B26" s="339" t="s">
        <v>243</v>
      </c>
      <c r="C26" s="340"/>
      <c r="D26" s="334"/>
      <c r="E26" s="334"/>
      <c r="F26" s="334"/>
    </row>
    <row r="27" spans="2:6" x14ac:dyDescent="0.2">
      <c r="B27" s="339" t="s">
        <v>247</v>
      </c>
      <c r="C27" s="340"/>
      <c r="D27" s="334"/>
      <c r="E27" s="334"/>
      <c r="F27" s="334"/>
    </row>
    <row r="28" spans="2:6" x14ac:dyDescent="0.2">
      <c r="B28" s="339"/>
      <c r="C28" s="340"/>
      <c r="D28" s="334"/>
      <c r="E28" s="334"/>
      <c r="F28" s="334"/>
    </row>
    <row r="29" spans="2:6" x14ac:dyDescent="0.2">
      <c r="B29" s="339"/>
      <c r="C29" s="340"/>
      <c r="D29" s="334"/>
      <c r="E29" s="334"/>
      <c r="F29" s="334"/>
    </row>
    <row r="30" spans="2:6" x14ac:dyDescent="0.2">
      <c r="B30" s="339"/>
      <c r="C30" s="340"/>
      <c r="D30" s="334"/>
      <c r="E30" s="334"/>
      <c r="F30" s="334"/>
    </row>
    <row r="31" spans="2:6" ht="13.5" thickBot="1" x14ac:dyDescent="0.25">
      <c r="B31" s="341"/>
      <c r="C31" s="342"/>
      <c r="D31" s="343"/>
      <c r="E31" s="343"/>
      <c r="F31" s="343"/>
    </row>
    <row r="32" spans="2:6" ht="13.5" thickTop="1" x14ac:dyDescent="0.2">
      <c r="B32" s="344"/>
      <c r="C32" s="336"/>
      <c r="D32" s="333"/>
      <c r="E32" s="333"/>
      <c r="F32" s="333"/>
    </row>
    <row r="33" spans="2:6" x14ac:dyDescent="0.2">
      <c r="B33" s="422" t="s">
        <v>8</v>
      </c>
      <c r="C33" s="423"/>
      <c r="D33" s="423"/>
      <c r="E33" s="423"/>
      <c r="F33" s="423"/>
    </row>
    <row r="34" spans="2:6" ht="13.5" thickBot="1" x14ac:dyDescent="0.25">
      <c r="B34" s="345"/>
      <c r="C34" s="346"/>
      <c r="D34" s="346"/>
      <c r="E34" s="346"/>
      <c r="F34" s="346"/>
    </row>
    <row r="35" spans="2:6" x14ac:dyDescent="0.2">
      <c r="B35" s="328" t="s">
        <v>75</v>
      </c>
      <c r="C35" s="331" t="s">
        <v>9</v>
      </c>
      <c r="D35" s="331" t="s">
        <v>77</v>
      </c>
      <c r="E35" s="331" t="s">
        <v>86</v>
      </c>
      <c r="F35" s="347"/>
    </row>
    <row r="36" spans="2:6" x14ac:dyDescent="0.2">
      <c r="B36" s="348" t="s">
        <v>262</v>
      </c>
      <c r="C36" s="349" t="s">
        <v>250</v>
      </c>
      <c r="D36" s="349" t="s">
        <v>249</v>
      </c>
      <c r="E36" s="349"/>
      <c r="F36" s="350"/>
    </row>
    <row r="37" spans="2:6" x14ac:dyDescent="0.2">
      <c r="B37" s="351" t="s">
        <v>263</v>
      </c>
      <c r="C37" s="352" t="s">
        <v>268</v>
      </c>
      <c r="D37" s="349" t="s">
        <v>269</v>
      </c>
      <c r="E37" s="349"/>
      <c r="F37" s="350"/>
    </row>
    <row r="38" spans="2:6" x14ac:dyDescent="0.2">
      <c r="B38" s="351" t="s">
        <v>265</v>
      </c>
      <c r="C38" s="352"/>
      <c r="D38" s="349"/>
      <c r="E38" s="349"/>
      <c r="F38" s="350"/>
    </row>
    <row r="39" spans="2:6" x14ac:dyDescent="0.2">
      <c r="B39" s="351" t="s">
        <v>264</v>
      </c>
      <c r="C39" s="352"/>
      <c r="D39" s="349"/>
      <c r="E39" s="349"/>
      <c r="F39" s="350"/>
    </row>
    <row r="40" spans="2:6" x14ac:dyDescent="0.2">
      <c r="B40" s="351" t="s">
        <v>266</v>
      </c>
      <c r="C40" s="352"/>
      <c r="D40" s="349"/>
      <c r="E40" s="349"/>
      <c r="F40" s="350"/>
    </row>
    <row r="41" spans="2:6" x14ac:dyDescent="0.2">
      <c r="B41" s="351" t="s">
        <v>267</v>
      </c>
      <c r="C41" s="352"/>
      <c r="D41" s="349"/>
      <c r="E41" s="349"/>
      <c r="F41" s="350"/>
    </row>
    <row r="42" spans="2:6" x14ac:dyDescent="0.2">
      <c r="B42" s="351" t="s">
        <v>251</v>
      </c>
      <c r="C42" s="352"/>
      <c r="D42" s="349"/>
      <c r="E42" s="349"/>
      <c r="F42" s="350"/>
    </row>
    <row r="43" spans="2:6" x14ac:dyDescent="0.2">
      <c r="B43" s="351" t="s">
        <v>252</v>
      </c>
      <c r="C43" s="352"/>
      <c r="D43" s="349"/>
      <c r="E43" s="349"/>
      <c r="F43" s="350"/>
    </row>
    <row r="44" spans="2:6" x14ac:dyDescent="0.2">
      <c r="B44" s="351" t="s">
        <v>253</v>
      </c>
      <c r="C44" s="352"/>
      <c r="D44" s="349"/>
      <c r="E44" s="349"/>
      <c r="F44" s="350"/>
    </row>
    <row r="45" spans="2:6" x14ac:dyDescent="0.2">
      <c r="B45" s="351" t="s">
        <v>254</v>
      </c>
      <c r="C45" s="352"/>
      <c r="D45" s="349"/>
      <c r="E45" s="349"/>
      <c r="F45" s="350"/>
    </row>
    <row r="46" spans="2:6" x14ac:dyDescent="0.2">
      <c r="B46" s="351" t="s">
        <v>255</v>
      </c>
      <c r="C46" s="352"/>
      <c r="D46" s="349"/>
      <c r="E46" s="349"/>
      <c r="F46" s="350"/>
    </row>
    <row r="47" spans="2:6" x14ac:dyDescent="0.2">
      <c r="B47" s="353" t="s">
        <v>256</v>
      </c>
      <c r="C47" s="352"/>
      <c r="D47" s="349"/>
      <c r="E47" s="349"/>
      <c r="F47" s="350"/>
    </row>
    <row r="48" spans="2:6" x14ac:dyDescent="0.2">
      <c r="B48" s="351" t="s">
        <v>257</v>
      </c>
      <c r="C48" s="352"/>
      <c r="D48" s="349"/>
      <c r="E48" s="349"/>
      <c r="F48" s="350"/>
    </row>
    <row r="49" spans="2:6" x14ac:dyDescent="0.2">
      <c r="B49" s="348" t="s">
        <v>258</v>
      </c>
      <c r="C49" s="349"/>
      <c r="D49" s="349"/>
      <c r="E49" s="349"/>
      <c r="F49" s="350"/>
    </row>
    <row r="50" spans="2:6" x14ac:dyDescent="0.2">
      <c r="B50" s="377" t="s">
        <v>259</v>
      </c>
      <c r="C50" s="354"/>
      <c r="D50" s="349"/>
      <c r="E50" s="349"/>
      <c r="F50" s="350"/>
    </row>
    <row r="51" spans="2:6" x14ac:dyDescent="0.2">
      <c r="B51" s="348" t="s">
        <v>260</v>
      </c>
      <c r="C51" s="349"/>
      <c r="D51" s="349"/>
      <c r="E51" s="349"/>
      <c r="F51" s="350"/>
    </row>
    <row r="52" spans="2:6" ht="13.5" thickBot="1" x14ac:dyDescent="0.25">
      <c r="B52" s="355" t="s">
        <v>261</v>
      </c>
      <c r="C52" s="356"/>
      <c r="D52" s="357"/>
      <c r="E52" s="357"/>
      <c r="F52" s="350"/>
    </row>
    <row r="53" spans="2:6" ht="13.5" thickTop="1" x14ac:dyDescent="0.2">
      <c r="B53" s="358"/>
      <c r="C53" s="358"/>
      <c r="D53" s="359"/>
      <c r="E53" s="359"/>
      <c r="F53" s="360"/>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workbookViewId="0">
      <selection activeCell="E28" sqref="E28"/>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25" t="s">
        <v>101</v>
      </c>
      <c r="B1" s="426"/>
      <c r="C1" s="426"/>
      <c r="D1" s="426"/>
      <c r="E1" s="426"/>
    </row>
    <row r="2" spans="1:5" x14ac:dyDescent="0.2">
      <c r="A2" s="373" t="s">
        <v>194</v>
      </c>
      <c r="B2" s="302"/>
      <c r="C2" s="303"/>
      <c r="D2" s="303"/>
      <c r="E2" s="303"/>
    </row>
    <row r="3" spans="1:5" x14ac:dyDescent="0.2">
      <c r="A3" s="374" t="s">
        <v>195</v>
      </c>
    </row>
    <row r="4" spans="1:5" x14ac:dyDescent="0.2">
      <c r="A4" s="374"/>
    </row>
    <row r="5" spans="1:5" x14ac:dyDescent="0.2">
      <c r="A5" s="372" t="str">
        <f>'ASA1'!C9</f>
        <v>Bartonville Grade School District No. 66</v>
      </c>
    </row>
    <row r="6" spans="1:5" x14ac:dyDescent="0.2">
      <c r="A6" s="372" t="str">
        <f>'ASA1'!C10</f>
        <v>48-072-0660-02</v>
      </c>
    </row>
    <row r="7" spans="1:5" x14ac:dyDescent="0.2">
      <c r="A7" s="366" t="s">
        <v>95</v>
      </c>
      <c r="B7" s="363" t="s">
        <v>91</v>
      </c>
      <c r="C7" s="303"/>
      <c r="D7" s="304" t="s">
        <v>95</v>
      </c>
      <c r="E7" s="305" t="s">
        <v>91</v>
      </c>
    </row>
    <row r="8" spans="1:5" x14ac:dyDescent="0.2">
      <c r="A8" s="378" t="s">
        <v>275</v>
      </c>
      <c r="B8" s="364">
        <v>20743</v>
      </c>
      <c r="C8" s="306"/>
      <c r="D8" s="307" t="s">
        <v>293</v>
      </c>
      <c r="E8" s="379">
        <v>2850</v>
      </c>
    </row>
    <row r="9" spans="1:5" x14ac:dyDescent="0.2">
      <c r="A9" s="367" t="s">
        <v>276</v>
      </c>
      <c r="B9" s="364">
        <v>3110</v>
      </c>
      <c r="C9" s="306"/>
      <c r="D9" s="307" t="s">
        <v>294</v>
      </c>
      <c r="E9" s="379">
        <v>2525</v>
      </c>
    </row>
    <row r="10" spans="1:5" x14ac:dyDescent="0.2">
      <c r="A10" s="367" t="s">
        <v>270</v>
      </c>
      <c r="B10" s="364">
        <v>27064</v>
      </c>
      <c r="C10" s="306"/>
      <c r="D10" s="307" t="s">
        <v>274</v>
      </c>
      <c r="E10" s="379">
        <v>87100</v>
      </c>
    </row>
    <row r="11" spans="1:5" x14ac:dyDescent="0.2">
      <c r="A11" s="367" t="s">
        <v>277</v>
      </c>
      <c r="B11" s="364">
        <v>11512</v>
      </c>
      <c r="C11" s="306"/>
      <c r="D11" s="307" t="s">
        <v>295</v>
      </c>
      <c r="E11" s="379">
        <v>6016</v>
      </c>
    </row>
    <row r="12" spans="1:5" x14ac:dyDescent="0.2">
      <c r="A12" s="367" t="s">
        <v>271</v>
      </c>
      <c r="B12" s="364">
        <v>206927</v>
      </c>
      <c r="C12" s="306"/>
      <c r="D12" s="307" t="s">
        <v>296</v>
      </c>
      <c r="E12" s="379">
        <v>5677</v>
      </c>
    </row>
    <row r="13" spans="1:5" x14ac:dyDescent="0.2">
      <c r="A13" s="367" t="s">
        <v>278</v>
      </c>
      <c r="B13" s="364">
        <v>3147</v>
      </c>
      <c r="C13" s="306"/>
      <c r="D13" s="307" t="s">
        <v>297</v>
      </c>
      <c r="E13" s="379">
        <v>27809</v>
      </c>
    </row>
    <row r="14" spans="1:5" x14ac:dyDescent="0.2">
      <c r="A14" s="367" t="s">
        <v>279</v>
      </c>
      <c r="B14" s="364">
        <v>3027</v>
      </c>
      <c r="C14" s="306"/>
      <c r="D14" s="307" t="s">
        <v>298</v>
      </c>
      <c r="E14" s="379">
        <v>35496</v>
      </c>
    </row>
    <row r="15" spans="1:5" x14ac:dyDescent="0.2">
      <c r="A15" s="367" t="s">
        <v>280</v>
      </c>
      <c r="B15" s="364">
        <v>3390</v>
      </c>
      <c r="C15" s="306"/>
      <c r="D15" s="307" t="s">
        <v>299</v>
      </c>
      <c r="E15" s="379">
        <v>3272</v>
      </c>
    </row>
    <row r="16" spans="1:5" x14ac:dyDescent="0.2">
      <c r="A16" s="367" t="s">
        <v>281</v>
      </c>
      <c r="B16" s="364">
        <v>2591</v>
      </c>
      <c r="C16" s="306"/>
      <c r="D16" s="307" t="s">
        <v>300</v>
      </c>
      <c r="E16" s="379">
        <v>2950</v>
      </c>
    </row>
    <row r="17" spans="1:5" x14ac:dyDescent="0.2">
      <c r="A17" s="367" t="s">
        <v>282</v>
      </c>
      <c r="B17" s="364">
        <v>4428</v>
      </c>
      <c r="C17" s="306"/>
      <c r="D17" s="307" t="s">
        <v>301</v>
      </c>
      <c r="E17" s="379">
        <v>58651</v>
      </c>
    </row>
    <row r="18" spans="1:5" x14ac:dyDescent="0.2">
      <c r="A18" s="367" t="s">
        <v>283</v>
      </c>
      <c r="B18" s="364">
        <v>6199</v>
      </c>
      <c r="C18" s="306"/>
      <c r="D18" s="307" t="s">
        <v>302</v>
      </c>
      <c r="E18" s="379">
        <v>10591</v>
      </c>
    </row>
    <row r="19" spans="1:5" x14ac:dyDescent="0.2">
      <c r="A19" s="367" t="s">
        <v>284</v>
      </c>
      <c r="B19" s="364">
        <v>4024</v>
      </c>
      <c r="C19" s="306"/>
      <c r="D19" s="307" t="s">
        <v>303</v>
      </c>
      <c r="E19" s="379">
        <v>80850</v>
      </c>
    </row>
    <row r="20" spans="1:5" x14ac:dyDescent="0.2">
      <c r="A20" s="367" t="s">
        <v>285</v>
      </c>
      <c r="B20" s="364">
        <v>22260</v>
      </c>
      <c r="C20" s="306"/>
      <c r="D20" s="307" t="s">
        <v>304</v>
      </c>
      <c r="E20" s="379">
        <v>374374</v>
      </c>
    </row>
    <row r="21" spans="1:5" x14ac:dyDescent="0.2">
      <c r="A21" s="367" t="s">
        <v>286</v>
      </c>
      <c r="B21" s="364">
        <v>7076</v>
      </c>
      <c r="C21" s="306"/>
      <c r="D21" s="307" t="s">
        <v>305</v>
      </c>
      <c r="E21" s="379">
        <v>4172</v>
      </c>
    </row>
    <row r="22" spans="1:5" x14ac:dyDescent="0.2">
      <c r="A22" s="367" t="s">
        <v>287</v>
      </c>
      <c r="B22" s="364">
        <v>3427</v>
      </c>
      <c r="C22" s="306"/>
      <c r="D22" s="307" t="s">
        <v>306</v>
      </c>
      <c r="E22" s="379">
        <v>4500</v>
      </c>
    </row>
    <row r="23" spans="1:5" x14ac:dyDescent="0.2">
      <c r="A23" s="367" t="s">
        <v>288</v>
      </c>
      <c r="B23" s="364">
        <v>3034</v>
      </c>
      <c r="C23" s="306"/>
      <c r="D23" s="307" t="s">
        <v>307</v>
      </c>
      <c r="E23" s="379">
        <v>11976</v>
      </c>
    </row>
    <row r="24" spans="1:5" x14ac:dyDescent="0.2">
      <c r="A24" s="367" t="s">
        <v>272</v>
      </c>
      <c r="B24" s="364">
        <v>57430</v>
      </c>
      <c r="C24" s="306"/>
      <c r="D24" s="307" t="s">
        <v>308</v>
      </c>
      <c r="E24" s="379">
        <v>3343</v>
      </c>
    </row>
    <row r="25" spans="1:5" x14ac:dyDescent="0.2">
      <c r="A25" s="367" t="s">
        <v>289</v>
      </c>
      <c r="B25" s="364">
        <v>3678</v>
      </c>
      <c r="C25" s="306"/>
      <c r="D25" s="307" t="s">
        <v>309</v>
      </c>
      <c r="E25" s="379">
        <v>27357</v>
      </c>
    </row>
    <row r="26" spans="1:5" x14ac:dyDescent="0.2">
      <c r="A26" s="367" t="s">
        <v>290</v>
      </c>
      <c r="B26" s="364">
        <v>6695</v>
      </c>
      <c r="C26" s="306"/>
      <c r="D26" s="307" t="s">
        <v>310</v>
      </c>
      <c r="E26" s="379">
        <v>12990</v>
      </c>
    </row>
    <row r="27" spans="1:5" x14ac:dyDescent="0.2">
      <c r="A27" s="367" t="s">
        <v>291</v>
      </c>
      <c r="B27" s="364">
        <v>2667</v>
      </c>
      <c r="C27" s="306"/>
      <c r="D27" s="307" t="s">
        <v>311</v>
      </c>
      <c r="E27" s="379">
        <v>5090</v>
      </c>
    </row>
    <row r="28" spans="1:5" x14ac:dyDescent="0.2">
      <c r="A28" s="367" t="s">
        <v>273</v>
      </c>
      <c r="B28" s="364">
        <v>37358</v>
      </c>
      <c r="C28" s="306"/>
      <c r="D28" s="307"/>
      <c r="E28" s="379"/>
    </row>
    <row r="29" spans="1:5" x14ac:dyDescent="0.2">
      <c r="A29" s="368" t="s">
        <v>292</v>
      </c>
      <c r="B29" s="365">
        <v>54737</v>
      </c>
      <c r="C29" s="306"/>
      <c r="D29" s="307"/>
      <c r="E29" s="379"/>
    </row>
    <row r="30" spans="1:5" x14ac:dyDescent="0.2">
      <c r="A30" s="367"/>
      <c r="B30" s="364"/>
      <c r="C30" s="306"/>
      <c r="D30" s="307"/>
      <c r="E30" s="379"/>
    </row>
    <row r="31" spans="1:5" x14ac:dyDescent="0.2">
      <c r="C31" s="306"/>
      <c r="D31" s="307"/>
      <c r="E31" s="379"/>
    </row>
    <row r="32" spans="1:5" x14ac:dyDescent="0.2">
      <c r="C32" s="306"/>
      <c r="D32" s="361"/>
      <c r="E32" s="380"/>
    </row>
    <row r="33" spans="1:5" x14ac:dyDescent="0.2">
      <c r="A33" s="303"/>
      <c r="B33" s="303"/>
      <c r="C33" s="303"/>
      <c r="D33" s="309"/>
      <c r="E33" s="309"/>
    </row>
    <row r="34" spans="1:5" x14ac:dyDescent="0.2">
      <c r="A34" s="303"/>
      <c r="B34" s="303"/>
      <c r="C34" s="303"/>
      <c r="D34" s="309"/>
      <c r="E34" s="309"/>
    </row>
    <row r="35" spans="1:5" x14ac:dyDescent="0.2">
      <c r="A35" s="303"/>
      <c r="B35" s="303"/>
      <c r="C35" s="303"/>
      <c r="D35" s="309"/>
      <c r="E35" s="309"/>
    </row>
    <row r="36" spans="1:5" x14ac:dyDescent="0.2">
      <c r="A36" s="303"/>
      <c r="B36" s="303"/>
      <c r="C36" s="303"/>
      <c r="D36" s="309"/>
      <c r="E36" s="309"/>
    </row>
    <row r="37" spans="1:5" x14ac:dyDescent="0.2">
      <c r="A37" s="303"/>
      <c r="B37" s="303"/>
      <c r="C37" s="303"/>
      <c r="D37" s="309"/>
      <c r="E37" s="309"/>
    </row>
    <row r="38" spans="1:5" x14ac:dyDescent="0.2">
      <c r="A38" s="303"/>
      <c r="B38" s="303"/>
      <c r="C38" s="303"/>
      <c r="D38" s="309"/>
      <c r="E38" s="309"/>
    </row>
    <row r="39" spans="1:5" x14ac:dyDescent="0.2">
      <c r="A39" s="303"/>
      <c r="B39" s="303"/>
      <c r="C39" s="303"/>
      <c r="D39" s="309"/>
      <c r="E39" s="309"/>
    </row>
    <row r="40" spans="1:5" x14ac:dyDescent="0.2">
      <c r="A40" s="303"/>
      <c r="B40" s="303"/>
      <c r="C40" s="303"/>
      <c r="D40" s="309"/>
      <c r="E40" s="309"/>
    </row>
    <row r="41" spans="1:5" x14ac:dyDescent="0.2">
      <c r="A41" s="303"/>
      <c r="B41" s="303"/>
      <c r="C41" s="303"/>
      <c r="D41" s="309"/>
      <c r="E41" s="309"/>
    </row>
    <row r="42" spans="1:5" x14ac:dyDescent="0.2">
      <c r="A42" s="303"/>
      <c r="B42" s="303"/>
      <c r="C42" s="303"/>
      <c r="D42" s="309"/>
      <c r="E42" s="309"/>
    </row>
    <row r="43" spans="1:5" x14ac:dyDescent="0.2">
      <c r="A43" s="303"/>
      <c r="B43" s="303"/>
      <c r="C43" s="303"/>
      <c r="D43" s="309"/>
      <c r="E43" s="309"/>
    </row>
    <row r="44" spans="1:5" x14ac:dyDescent="0.2">
      <c r="A44" s="310"/>
      <c r="B44" s="303"/>
      <c r="C44" s="303"/>
      <c r="D44" s="309"/>
      <c r="E44" s="309"/>
    </row>
    <row r="45" spans="1:5" x14ac:dyDescent="0.2">
      <c r="D45" s="309"/>
      <c r="E45" s="309"/>
    </row>
    <row r="46" spans="1:5" x14ac:dyDescent="0.2">
      <c r="D46" s="309"/>
      <c r="E46" s="309"/>
    </row>
    <row r="47" spans="1:5" x14ac:dyDescent="0.2">
      <c r="D47" s="309"/>
      <c r="E47" s="309"/>
    </row>
    <row r="48" spans="1:5" x14ac:dyDescent="0.2">
      <c r="D48" s="309"/>
      <c r="E48" s="309"/>
    </row>
    <row r="49" spans="4:5" x14ac:dyDescent="0.2">
      <c r="D49" s="309"/>
      <c r="E49" s="309"/>
    </row>
    <row r="50" spans="4:5" x14ac:dyDescent="0.2">
      <c r="D50" s="309"/>
      <c r="E50" s="309"/>
    </row>
    <row r="51" spans="4:5" x14ac:dyDescent="0.2">
      <c r="D51" s="309"/>
      <c r="E51" s="309"/>
    </row>
    <row r="52" spans="4:5" x14ac:dyDescent="0.2">
      <c r="D52" s="309"/>
      <c r="E52" s="309"/>
    </row>
    <row r="53" spans="4:5" x14ac:dyDescent="0.2">
      <c r="D53" s="309"/>
      <c r="E53" s="309"/>
    </row>
    <row r="54" spans="4:5" x14ac:dyDescent="0.2">
      <c r="D54" s="309"/>
      <c r="E54" s="309"/>
    </row>
    <row r="55" spans="4:5" x14ac:dyDescent="0.2">
      <c r="D55" s="309"/>
      <c r="E55" s="309"/>
    </row>
    <row r="56" spans="4:5" x14ac:dyDescent="0.2">
      <c r="D56" s="309"/>
      <c r="E56" s="309"/>
    </row>
    <row r="57" spans="4:5" x14ac:dyDescent="0.2">
      <c r="D57" s="309"/>
      <c r="E57" s="309"/>
    </row>
    <row r="58" spans="4:5" x14ac:dyDescent="0.2">
      <c r="D58" s="309"/>
      <c r="E58" s="309"/>
    </row>
    <row r="59" spans="4:5" x14ac:dyDescent="0.2">
      <c r="D59" s="309"/>
      <c r="E59" s="309"/>
    </row>
    <row r="60" spans="4:5" x14ac:dyDescent="0.2">
      <c r="D60" s="309"/>
      <c r="E60" s="309"/>
    </row>
    <row r="61" spans="4:5" x14ac:dyDescent="0.2">
      <c r="D61" s="309"/>
      <c r="E61" s="309"/>
    </row>
    <row r="62" spans="4:5" x14ac:dyDescent="0.2">
      <c r="D62" s="309"/>
      <c r="E62" s="309"/>
    </row>
    <row r="63" spans="4:5" x14ac:dyDescent="0.2">
      <c r="D63" s="309"/>
      <c r="E63" s="309"/>
    </row>
    <row r="64" spans="4:5" x14ac:dyDescent="0.2">
      <c r="D64" s="309"/>
      <c r="E64" s="309"/>
    </row>
    <row r="65" spans="4:5" x14ac:dyDescent="0.2">
      <c r="D65" s="309"/>
      <c r="E65" s="309"/>
    </row>
    <row r="66" spans="4:5" x14ac:dyDescent="0.2">
      <c r="D66" s="309"/>
      <c r="E66" s="309"/>
    </row>
    <row r="67" spans="4:5" x14ac:dyDescent="0.2">
      <c r="D67" s="309"/>
      <c r="E67" s="309"/>
    </row>
    <row r="68" spans="4:5" x14ac:dyDescent="0.2">
      <c r="D68" s="309"/>
      <c r="E68" s="309"/>
    </row>
    <row r="69" spans="4:5" x14ac:dyDescent="0.2">
      <c r="D69" s="309"/>
      <c r="E69" s="309"/>
    </row>
    <row r="70" spans="4:5" x14ac:dyDescent="0.2">
      <c r="D70" s="309"/>
      <c r="E70" s="309"/>
    </row>
    <row r="71" spans="4:5" x14ac:dyDescent="0.2">
      <c r="D71" s="309"/>
      <c r="E71" s="309"/>
    </row>
    <row r="72" spans="4:5" x14ac:dyDescent="0.2">
      <c r="D72" s="309"/>
      <c r="E72" s="309"/>
    </row>
    <row r="73" spans="4:5" x14ac:dyDescent="0.2">
      <c r="D73" s="309"/>
      <c r="E73" s="309"/>
    </row>
    <row r="74" spans="4:5" x14ac:dyDescent="0.2">
      <c r="D74" s="309"/>
      <c r="E74" s="309"/>
    </row>
    <row r="75" spans="4:5" x14ac:dyDescent="0.2">
      <c r="D75" s="309"/>
      <c r="E75" s="309"/>
    </row>
    <row r="76" spans="4:5" x14ac:dyDescent="0.2">
      <c r="D76" s="309"/>
      <c r="E76" s="309"/>
    </row>
    <row r="77" spans="4:5" x14ac:dyDescent="0.2">
      <c r="D77" s="309"/>
      <c r="E77" s="309"/>
    </row>
    <row r="78" spans="4:5" x14ac:dyDescent="0.2">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C29" sqref="C29"/>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406" t="s">
        <v>174</v>
      </c>
      <c r="B1" s="406"/>
      <c r="C1" s="406"/>
      <c r="D1" s="406"/>
      <c r="E1" s="406"/>
      <c r="F1" s="406"/>
    </row>
    <row r="2" spans="1:6" x14ac:dyDescent="0.2">
      <c r="A2" s="280"/>
      <c r="B2" s="280"/>
      <c r="C2" s="280"/>
      <c r="D2" s="280"/>
      <c r="E2" s="280"/>
      <c r="F2" s="280"/>
    </row>
    <row r="3" spans="1:6" x14ac:dyDescent="0.2">
      <c r="B3" s="152" t="s">
        <v>105</v>
      </c>
    </row>
    <row r="4" spans="1:6" x14ac:dyDescent="0.2">
      <c r="B4" s="152" t="s">
        <v>106</v>
      </c>
    </row>
    <row r="5" spans="1:6" x14ac:dyDescent="0.2">
      <c r="B5" s="92"/>
    </row>
    <row r="6" spans="1:6" x14ac:dyDescent="0.2">
      <c r="B6" s="375" t="str">
        <f>'ASA1'!C9</f>
        <v>Bartonville Grade School District No. 66</v>
      </c>
    </row>
    <row r="7" spans="1:6" x14ac:dyDescent="0.2">
      <c r="B7" s="87" t="str">
        <f>'ASA1'!C10</f>
        <v>48-072-0660-02</v>
      </c>
    </row>
    <row r="8" spans="1:6" x14ac:dyDescent="0.2">
      <c r="B8" s="84"/>
    </row>
    <row r="9" spans="1:6" x14ac:dyDescent="0.2">
      <c r="B9" s="427" t="s">
        <v>104</v>
      </c>
      <c r="C9" s="428"/>
      <c r="D9" s="428"/>
      <c r="E9" s="428"/>
      <c r="F9" s="428"/>
    </row>
    <row r="10" spans="1:6" x14ac:dyDescent="0.2">
      <c r="B10" s="85"/>
      <c r="C10" s="83"/>
    </row>
    <row r="11" spans="1:6" x14ac:dyDescent="0.2">
      <c r="B11" s="366" t="s">
        <v>95</v>
      </c>
      <c r="C11" s="363" t="s">
        <v>91</v>
      </c>
      <c r="D11" s="88"/>
      <c r="E11" s="304" t="s">
        <v>95</v>
      </c>
      <c r="F11" s="305" t="s">
        <v>91</v>
      </c>
    </row>
    <row r="12" spans="1:6" s="89" customFormat="1" ht="14.65" customHeight="1" x14ac:dyDescent="0.2">
      <c r="B12" s="367" t="s">
        <v>312</v>
      </c>
      <c r="C12" s="364">
        <v>2240</v>
      </c>
      <c r="E12" s="307"/>
      <c r="F12" s="308"/>
    </row>
    <row r="13" spans="1:6" s="89" customFormat="1" ht="14.65" customHeight="1" x14ac:dyDescent="0.2">
      <c r="B13" s="367" t="s">
        <v>313</v>
      </c>
      <c r="C13" s="364">
        <v>2264</v>
      </c>
      <c r="E13" s="307"/>
      <c r="F13" s="308"/>
    </row>
    <row r="14" spans="1:6" s="89" customFormat="1" ht="14.65" customHeight="1" x14ac:dyDescent="0.2">
      <c r="B14" s="367" t="s">
        <v>314</v>
      </c>
      <c r="C14" s="364">
        <v>2263</v>
      </c>
      <c r="E14" s="307"/>
      <c r="F14" s="308"/>
    </row>
    <row r="15" spans="1:6" s="89" customFormat="1" ht="14.65" customHeight="1" x14ac:dyDescent="0.2">
      <c r="B15" s="367" t="s">
        <v>315</v>
      </c>
      <c r="C15" s="364">
        <v>1042</v>
      </c>
      <c r="E15" s="307"/>
      <c r="F15" s="308"/>
    </row>
    <row r="16" spans="1:6" s="89" customFormat="1" ht="14.65" customHeight="1" x14ac:dyDescent="0.2">
      <c r="B16" s="367" t="s">
        <v>316</v>
      </c>
      <c r="C16" s="364">
        <v>1420</v>
      </c>
      <c r="E16" s="307"/>
      <c r="F16" s="308"/>
    </row>
    <row r="17" spans="2:6" s="89" customFormat="1" ht="14.65" customHeight="1" x14ac:dyDescent="0.2">
      <c r="B17" s="367" t="s">
        <v>317</v>
      </c>
      <c r="C17" s="364">
        <v>1260</v>
      </c>
      <c r="E17" s="307"/>
      <c r="F17" s="308"/>
    </row>
    <row r="18" spans="2:6" s="89" customFormat="1" ht="14.65" customHeight="1" x14ac:dyDescent="0.2">
      <c r="B18" s="367" t="s">
        <v>318</v>
      </c>
      <c r="C18" s="364">
        <v>1305</v>
      </c>
      <c r="E18" s="307"/>
      <c r="F18" s="308"/>
    </row>
    <row r="19" spans="2:6" s="89" customFormat="1" ht="14.65" customHeight="1" x14ac:dyDescent="0.2">
      <c r="B19" s="367" t="s">
        <v>319</v>
      </c>
      <c r="C19" s="364">
        <v>1688</v>
      </c>
      <c r="E19" s="307"/>
      <c r="F19" s="308"/>
    </row>
    <row r="20" spans="2:6" s="89" customFormat="1" ht="14.65" customHeight="1" x14ac:dyDescent="0.2">
      <c r="B20" s="367" t="s">
        <v>320</v>
      </c>
      <c r="C20" s="364">
        <v>1982</v>
      </c>
      <c r="E20" s="307"/>
      <c r="F20" s="308"/>
    </row>
    <row r="21" spans="2:6" s="89" customFormat="1" ht="14.65" customHeight="1" x14ac:dyDescent="0.2">
      <c r="B21" s="367" t="s">
        <v>321</v>
      </c>
      <c r="C21" s="364">
        <v>1726</v>
      </c>
      <c r="E21" s="307"/>
      <c r="F21" s="308"/>
    </row>
    <row r="22" spans="2:6" s="89" customFormat="1" ht="14.65" customHeight="1" x14ac:dyDescent="0.2">
      <c r="B22" s="367" t="s">
        <v>322</v>
      </c>
      <c r="C22" s="364">
        <v>2000</v>
      </c>
      <c r="E22" s="307"/>
      <c r="F22" s="308"/>
    </row>
    <row r="23" spans="2:6" s="89" customFormat="1" ht="14.65" customHeight="1" x14ac:dyDescent="0.2">
      <c r="B23" s="367" t="s">
        <v>323</v>
      </c>
      <c r="C23" s="364">
        <v>1032</v>
      </c>
      <c r="E23" s="307"/>
      <c r="F23" s="308"/>
    </row>
    <row r="24" spans="2:6" s="89" customFormat="1" ht="14.65" customHeight="1" x14ac:dyDescent="0.2">
      <c r="B24" s="367" t="s">
        <v>324</v>
      </c>
      <c r="C24" s="364">
        <v>1304</v>
      </c>
      <c r="E24" s="307"/>
      <c r="F24" s="308"/>
    </row>
    <row r="25" spans="2:6" s="89" customFormat="1" ht="14.65" customHeight="1" x14ac:dyDescent="0.2">
      <c r="B25" s="367" t="s">
        <v>325</v>
      </c>
      <c r="C25" s="364">
        <v>1191</v>
      </c>
      <c r="E25" s="307"/>
      <c r="F25" s="308"/>
    </row>
    <row r="26" spans="2:6" s="89" customFormat="1" ht="14.65" customHeight="1" x14ac:dyDescent="0.2">
      <c r="B26" s="367" t="s">
        <v>326</v>
      </c>
      <c r="C26" s="364">
        <v>1290</v>
      </c>
      <c r="E26" s="307"/>
      <c r="F26" s="308"/>
    </row>
    <row r="27" spans="2:6" s="89" customFormat="1" ht="14.65" customHeight="1" x14ac:dyDescent="0.2">
      <c r="B27" s="367" t="s">
        <v>327</v>
      </c>
      <c r="C27" s="364">
        <v>1290</v>
      </c>
      <c r="E27" s="307"/>
      <c r="F27" s="308"/>
    </row>
    <row r="28" spans="2:6" s="89" customFormat="1" ht="14.65" customHeight="1" x14ac:dyDescent="0.2">
      <c r="B28" s="367" t="s">
        <v>311</v>
      </c>
      <c r="C28" s="364">
        <v>1575</v>
      </c>
      <c r="E28" s="307"/>
      <c r="F28" s="308"/>
    </row>
    <row r="29" spans="2:6" s="89" customFormat="1" ht="14.65" customHeight="1" x14ac:dyDescent="0.2">
      <c r="B29" s="367"/>
      <c r="C29" s="364"/>
      <c r="E29" s="307"/>
      <c r="F29" s="308"/>
    </row>
    <row r="30" spans="2:6" s="89" customFormat="1" ht="14.65" customHeight="1" x14ac:dyDescent="0.2">
      <c r="B30" s="367"/>
      <c r="C30" s="364"/>
      <c r="E30" s="307"/>
      <c r="F30" s="308"/>
    </row>
    <row r="31" spans="2:6" s="89" customFormat="1" ht="14.65" customHeight="1" x14ac:dyDescent="0.2">
      <c r="B31" s="367"/>
      <c r="C31" s="364"/>
      <c r="E31" s="307"/>
      <c r="F31" s="308"/>
    </row>
    <row r="32" spans="2:6" s="89" customFormat="1" ht="14.65" customHeight="1" x14ac:dyDescent="0.2">
      <c r="B32" s="367"/>
      <c r="C32" s="364"/>
      <c r="E32" s="307"/>
      <c r="F32" s="308"/>
    </row>
    <row r="33" spans="2:6" s="89" customFormat="1" ht="14.65" customHeight="1" x14ac:dyDescent="0.2">
      <c r="B33" s="367"/>
      <c r="C33" s="364"/>
      <c r="E33" s="307"/>
      <c r="F33" s="308"/>
    </row>
    <row r="34" spans="2:6" s="89" customFormat="1" ht="14.65" customHeight="1" x14ac:dyDescent="0.2">
      <c r="B34" s="367"/>
      <c r="C34" s="364"/>
      <c r="E34" s="307"/>
      <c r="F34" s="308"/>
    </row>
    <row r="35" spans="2:6" s="89" customFormat="1" ht="14.65" customHeight="1" x14ac:dyDescent="0.2">
      <c r="B35" s="367"/>
      <c r="C35" s="364"/>
      <c r="E35" s="307"/>
      <c r="F35" s="308"/>
    </row>
    <row r="36" spans="2:6" s="89" customFormat="1" x14ac:dyDescent="0.2">
      <c r="B36" s="368"/>
      <c r="C36" s="365"/>
      <c r="E36" s="361"/>
      <c r="F36" s="362"/>
    </row>
    <row r="47" spans="2:6" x14ac:dyDescent="0.2">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C33" sqref="C33"/>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406" t="s">
        <v>175</v>
      </c>
      <c r="B1" s="406"/>
      <c r="C1" s="406"/>
      <c r="D1" s="406"/>
      <c r="E1" s="406"/>
    </row>
    <row r="3" spans="1:5" s="86" customFormat="1" x14ac:dyDescent="0.2">
      <c r="B3" s="152" t="s">
        <v>107</v>
      </c>
    </row>
    <row r="4" spans="1:5" s="86" customFormat="1" x14ac:dyDescent="0.2">
      <c r="B4" s="152" t="s">
        <v>108</v>
      </c>
    </row>
    <row r="5" spans="1:5" s="86" customFormat="1" x14ac:dyDescent="0.2">
      <c r="B5" s="152"/>
    </row>
    <row r="6" spans="1:5" x14ac:dyDescent="0.2">
      <c r="B6" s="149" t="str">
        <f>'ASA1'!C9</f>
        <v>Bartonville Grade School District No. 66</v>
      </c>
    </row>
    <row r="7" spans="1:5" x14ac:dyDescent="0.2">
      <c r="B7" s="87" t="str">
        <f>'ASA1'!C10</f>
        <v>48-072-0660-02</v>
      </c>
    </row>
    <row r="8" spans="1:5" x14ac:dyDescent="0.2">
      <c r="B8" s="87"/>
    </row>
    <row r="9" spans="1:5" x14ac:dyDescent="0.2">
      <c r="B9" s="427" t="s">
        <v>102</v>
      </c>
      <c r="C9" s="428"/>
      <c r="D9" s="428"/>
      <c r="E9" s="428"/>
    </row>
    <row r="10" spans="1:5" x14ac:dyDescent="0.2">
      <c r="B10" s="85"/>
      <c r="C10" s="83"/>
    </row>
    <row r="11" spans="1:5" x14ac:dyDescent="0.2">
      <c r="B11" s="304" t="s">
        <v>95</v>
      </c>
      <c r="C11" s="305" t="s">
        <v>91</v>
      </c>
      <c r="D11" s="304" t="s">
        <v>95</v>
      </c>
      <c r="E11" s="305" t="s">
        <v>91</v>
      </c>
    </row>
    <row r="12" spans="1:5" s="89" customFormat="1" ht="14.65" customHeight="1" x14ac:dyDescent="0.2">
      <c r="B12" s="307" t="s">
        <v>328</v>
      </c>
      <c r="C12" s="308">
        <v>565</v>
      </c>
      <c r="D12" s="307"/>
      <c r="E12" s="308"/>
    </row>
    <row r="13" spans="1:5" s="89" customFormat="1" ht="14.65" customHeight="1" x14ac:dyDescent="0.2">
      <c r="B13" s="307" t="s">
        <v>329</v>
      </c>
      <c r="C13" s="308">
        <v>740</v>
      </c>
      <c r="D13" s="307"/>
      <c r="E13" s="308"/>
    </row>
    <row r="14" spans="1:5" s="89" customFormat="1" ht="14.65" customHeight="1" x14ac:dyDescent="0.2">
      <c r="B14" s="307" t="s">
        <v>330</v>
      </c>
      <c r="C14" s="308">
        <v>975</v>
      </c>
      <c r="D14" s="307"/>
      <c r="E14" s="308"/>
    </row>
    <row r="15" spans="1:5" s="89" customFormat="1" ht="14.65" customHeight="1" x14ac:dyDescent="0.2">
      <c r="B15" s="307" t="s">
        <v>331</v>
      </c>
      <c r="C15" s="308">
        <v>933</v>
      </c>
      <c r="D15" s="307"/>
      <c r="E15" s="308"/>
    </row>
    <row r="16" spans="1:5" s="89" customFormat="1" ht="14.65" customHeight="1" x14ac:dyDescent="0.2">
      <c r="B16" s="307" t="s">
        <v>332</v>
      </c>
      <c r="C16" s="308">
        <v>840</v>
      </c>
      <c r="D16" s="307"/>
      <c r="E16" s="308"/>
    </row>
    <row r="17" spans="2:5" s="89" customFormat="1" ht="14.65" customHeight="1" x14ac:dyDescent="0.2">
      <c r="B17" s="307" t="s">
        <v>333</v>
      </c>
      <c r="C17" s="308">
        <v>612</v>
      </c>
      <c r="D17" s="307"/>
      <c r="E17" s="308"/>
    </row>
    <row r="18" spans="2:5" s="89" customFormat="1" ht="14.65" customHeight="1" x14ac:dyDescent="0.2">
      <c r="B18" s="307" t="s">
        <v>334</v>
      </c>
      <c r="C18" s="308">
        <v>517</v>
      </c>
      <c r="D18" s="307"/>
      <c r="E18" s="308"/>
    </row>
    <row r="19" spans="2:5" s="89" customFormat="1" ht="14.65" customHeight="1" x14ac:dyDescent="0.2">
      <c r="B19" s="307" t="s">
        <v>335</v>
      </c>
      <c r="C19" s="308">
        <v>650</v>
      </c>
      <c r="D19" s="307"/>
      <c r="E19" s="308"/>
    </row>
    <row r="20" spans="2:5" s="89" customFormat="1" ht="14.65" customHeight="1" x14ac:dyDescent="0.2">
      <c r="B20" s="307" t="s">
        <v>336</v>
      </c>
      <c r="C20" s="308">
        <v>853</v>
      </c>
      <c r="D20" s="307"/>
      <c r="E20" s="308"/>
    </row>
    <row r="21" spans="2:5" s="89" customFormat="1" ht="14.65" customHeight="1" x14ac:dyDescent="0.2">
      <c r="B21" s="307" t="s">
        <v>337</v>
      </c>
      <c r="C21" s="308">
        <v>863</v>
      </c>
      <c r="D21" s="307"/>
      <c r="E21" s="308"/>
    </row>
    <row r="22" spans="2:5" s="89" customFormat="1" ht="14.65" customHeight="1" x14ac:dyDescent="0.2">
      <c r="B22" s="307" t="s">
        <v>338</v>
      </c>
      <c r="C22" s="308">
        <v>520</v>
      </c>
      <c r="D22" s="307"/>
      <c r="E22" s="308"/>
    </row>
    <row r="23" spans="2:5" s="89" customFormat="1" ht="14.65" customHeight="1" x14ac:dyDescent="0.2">
      <c r="B23" s="307" t="s">
        <v>339</v>
      </c>
      <c r="C23" s="308">
        <v>631</v>
      </c>
      <c r="D23" s="307"/>
      <c r="E23" s="308"/>
    </row>
    <row r="24" spans="2:5" s="89" customFormat="1" ht="14.65" customHeight="1" x14ac:dyDescent="0.2">
      <c r="B24" s="307" t="s">
        <v>340</v>
      </c>
      <c r="C24" s="308">
        <v>989</v>
      </c>
      <c r="D24" s="307"/>
      <c r="E24" s="308"/>
    </row>
    <row r="25" spans="2:5" s="89" customFormat="1" ht="14.65" customHeight="1" x14ac:dyDescent="0.2">
      <c r="B25" s="307" t="s">
        <v>341</v>
      </c>
      <c r="C25" s="308">
        <v>646</v>
      </c>
      <c r="D25" s="307"/>
      <c r="E25" s="308"/>
    </row>
    <row r="26" spans="2:5" s="89" customFormat="1" ht="14.65" customHeight="1" x14ac:dyDescent="0.2">
      <c r="B26" s="307" t="s">
        <v>342</v>
      </c>
      <c r="C26" s="308">
        <v>840</v>
      </c>
      <c r="D26" s="307"/>
      <c r="E26" s="308"/>
    </row>
    <row r="27" spans="2:5" s="89" customFormat="1" ht="14.65" customHeight="1" x14ac:dyDescent="0.2">
      <c r="B27" s="307" t="s">
        <v>343</v>
      </c>
      <c r="C27" s="308">
        <v>601</v>
      </c>
      <c r="D27" s="307"/>
      <c r="E27" s="308"/>
    </row>
    <row r="28" spans="2:5" s="89" customFormat="1" ht="14.65" customHeight="1" x14ac:dyDescent="0.2">
      <c r="B28" s="307" t="s">
        <v>344</v>
      </c>
      <c r="C28" s="308">
        <v>550</v>
      </c>
      <c r="D28" s="307"/>
      <c r="E28" s="308"/>
    </row>
    <row r="29" spans="2:5" s="89" customFormat="1" ht="14.65" customHeight="1" x14ac:dyDescent="0.2">
      <c r="B29" s="307" t="s">
        <v>345</v>
      </c>
      <c r="C29" s="308">
        <v>500</v>
      </c>
      <c r="D29" s="307"/>
      <c r="E29" s="308"/>
    </row>
    <row r="30" spans="2:5" s="89" customFormat="1" ht="14.65" customHeight="1" x14ac:dyDescent="0.2">
      <c r="B30" s="307" t="s">
        <v>346</v>
      </c>
      <c r="C30" s="308">
        <v>880</v>
      </c>
      <c r="D30" s="307"/>
      <c r="E30" s="308"/>
    </row>
    <row r="31" spans="2:5" s="89" customFormat="1" ht="14.65" customHeight="1" x14ac:dyDescent="0.2">
      <c r="B31" s="307" t="s">
        <v>347</v>
      </c>
      <c r="C31" s="308">
        <v>741</v>
      </c>
      <c r="D31" s="307"/>
      <c r="E31" s="308"/>
    </row>
    <row r="32" spans="2:5" s="89" customFormat="1" ht="14.65" customHeight="1" x14ac:dyDescent="0.2">
      <c r="B32" s="307" t="s">
        <v>348</v>
      </c>
      <c r="C32" s="308">
        <v>673</v>
      </c>
      <c r="D32" s="307"/>
      <c r="E32" s="308"/>
    </row>
    <row r="33" spans="2:5" s="89" customFormat="1" ht="14.65" customHeight="1" x14ac:dyDescent="0.2">
      <c r="B33" s="307"/>
      <c r="C33" s="308"/>
      <c r="D33" s="307"/>
      <c r="E33" s="308"/>
    </row>
    <row r="34" spans="2:5" s="89" customFormat="1" ht="14.65" customHeight="1" x14ac:dyDescent="0.2">
      <c r="B34" s="307"/>
      <c r="C34" s="308"/>
      <c r="D34" s="307"/>
      <c r="E34" s="308"/>
    </row>
    <row r="35" spans="2:5" s="89" customFormat="1" ht="14.65" customHeight="1" x14ac:dyDescent="0.2">
      <c r="B35" s="307"/>
      <c r="C35" s="308"/>
      <c r="D35" s="307"/>
      <c r="E35" s="308"/>
    </row>
    <row r="36" spans="2:5" s="89" customFormat="1" x14ac:dyDescent="0.2">
      <c r="B36" s="361"/>
      <c r="C36" s="362"/>
      <c r="D36" s="361"/>
      <c r="E36" s="362"/>
    </row>
    <row r="47" spans="2:5" x14ac:dyDescent="0.2">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zoomScaleNormal="100" workbookViewId="0">
      <selection activeCell="E27" sqref="E27"/>
    </sheetView>
  </sheetViews>
  <sheetFormatPr defaultRowHeight="12.75" x14ac:dyDescent="0.2"/>
  <cols>
    <col min="1" max="1" width="84.5703125" style="239" customWidth="1"/>
    <col min="2" max="2" width="31.7109375" style="238" customWidth="1"/>
    <col min="3" max="4" width="7.7109375" style="238" customWidth="1"/>
    <col min="5" max="16384" width="9.140625" style="238"/>
  </cols>
  <sheetData>
    <row r="1" spans="1:4" x14ac:dyDescent="0.2">
      <c r="A1" s="429" t="s">
        <v>208</v>
      </c>
      <c r="B1" s="430"/>
      <c r="C1" s="237"/>
      <c r="D1" s="237"/>
    </row>
    <row r="2" spans="1:4" ht="4.5" customHeight="1" x14ac:dyDescent="0.2"/>
    <row r="3" spans="1:4" ht="7.5" customHeight="1" x14ac:dyDescent="0.2"/>
    <row r="4" spans="1:4" ht="39" customHeight="1" x14ac:dyDescent="0.2">
      <c r="A4" s="433" t="s">
        <v>177</v>
      </c>
      <c r="B4" s="432"/>
      <c r="C4" s="239"/>
      <c r="D4" s="239"/>
    </row>
    <row r="5" spans="1:4" ht="6.75" customHeight="1" x14ac:dyDescent="0.2">
      <c r="A5" s="248"/>
      <c r="B5" s="249"/>
    </row>
    <row r="6" spans="1:4" x14ac:dyDescent="0.2">
      <c r="A6" s="250" t="s">
        <v>133</v>
      </c>
      <c r="B6" s="249"/>
    </row>
    <row r="7" spans="1:4" ht="65.25" customHeight="1" x14ac:dyDescent="0.2">
      <c r="A7" s="253"/>
      <c r="B7" s="254"/>
    </row>
    <row r="8" spans="1:4" ht="54" customHeight="1" x14ac:dyDescent="0.2">
      <c r="A8" s="431" t="s">
        <v>206</v>
      </c>
      <c r="B8" s="432"/>
      <c r="C8" s="239"/>
      <c r="D8" s="239"/>
    </row>
    <row r="9" spans="1:4" ht="6" customHeight="1" x14ac:dyDescent="0.2">
      <c r="A9" s="248"/>
      <c r="B9" s="249"/>
    </row>
    <row r="10" spans="1:4" ht="30.75" customHeight="1" x14ac:dyDescent="0.2">
      <c r="A10" s="431" t="s">
        <v>135</v>
      </c>
      <c r="B10" s="432"/>
    </row>
    <row r="11" spans="1:4" ht="4.5" customHeight="1" x14ac:dyDescent="0.2">
      <c r="A11" s="248"/>
      <c r="B11" s="249"/>
    </row>
    <row r="12" spans="1:4" ht="62.25" customHeight="1" x14ac:dyDescent="0.2">
      <c r="A12" s="431" t="s">
        <v>207</v>
      </c>
      <c r="B12" s="432"/>
    </row>
    <row r="13" spans="1:4" ht="3" customHeight="1" x14ac:dyDescent="0.2">
      <c r="A13" s="248"/>
      <c r="B13" s="249"/>
    </row>
    <row r="14" spans="1:4" ht="29.25" customHeight="1" x14ac:dyDescent="0.2">
      <c r="A14" s="431" t="s">
        <v>136</v>
      </c>
      <c r="B14" s="432"/>
    </row>
    <row r="15" spans="1:4" ht="6.75" customHeight="1" x14ac:dyDescent="0.2"/>
    <row r="16" spans="1:4" ht="13.5" customHeight="1" x14ac:dyDescent="0.2">
      <c r="A16" s="251" t="s">
        <v>128</v>
      </c>
      <c r="B16" s="246">
        <v>5</v>
      </c>
    </row>
    <row r="17" spans="1:2" ht="14.25" customHeight="1" x14ac:dyDescent="0.2">
      <c r="A17" s="245"/>
      <c r="B17" s="242" t="s">
        <v>129</v>
      </c>
    </row>
    <row r="18" spans="1:2" ht="13.5" customHeight="1" x14ac:dyDescent="0.2">
      <c r="A18" s="251" t="s">
        <v>131</v>
      </c>
      <c r="B18" s="247">
        <v>787149</v>
      </c>
    </row>
    <row r="19" spans="1:2" ht="13.5" customHeight="1" x14ac:dyDescent="0.2">
      <c r="A19" s="245"/>
      <c r="B19" s="243" t="s">
        <v>130</v>
      </c>
    </row>
    <row r="20" spans="1:2" ht="25.5" x14ac:dyDescent="0.2">
      <c r="A20" s="252" t="s">
        <v>134</v>
      </c>
      <c r="B20" s="246">
        <v>4</v>
      </c>
    </row>
    <row r="21" spans="1:2" ht="12.75" customHeight="1" x14ac:dyDescent="0.2">
      <c r="A21" s="245"/>
      <c r="B21" s="244" t="s">
        <v>129</v>
      </c>
    </row>
    <row r="22" spans="1:2" ht="40.5" customHeight="1" x14ac:dyDescent="0.2">
      <c r="A22" s="251" t="s">
        <v>132</v>
      </c>
      <c r="B22" s="247">
        <v>842652</v>
      </c>
    </row>
    <row r="23" spans="1:2" ht="14.25" customHeight="1" x14ac:dyDescent="0.2">
      <c r="A23" s="245"/>
      <c r="B23" s="241" t="s">
        <v>130</v>
      </c>
    </row>
    <row r="24" spans="1:2" x14ac:dyDescent="0.2">
      <c r="B24" s="240"/>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2600325</xdr:colOff>
                <xdr:row>6</xdr:row>
                <xdr:rowOff>142875</xdr:rowOff>
              </from>
              <to>
                <xdr:col>0</xdr:col>
                <xdr:colOff>3514725</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B1D56-EA82-469A-9BB2-87F49CC1999A}">
  <ds:schemaRefs>
    <ds:schemaRef ds:uri="http://purl.org/dc/terms/"/>
    <ds:schemaRef ds:uri="http://schemas.microsoft.com/office/2006/documentManagement/types"/>
    <ds:schemaRef ds:uri="http://www.w3.org/XML/1998/namespace"/>
    <ds:schemaRef ds:uri="4d435f69-8686-490b-bd6d-b153bf22ab50"/>
    <ds:schemaRef ds:uri="http://schemas.openxmlformats.org/package/2006/metadata/core-properties"/>
    <ds:schemaRef ds:uri="http://purl.org/dc/elements/1.1/"/>
    <ds:schemaRef ds:uri="http://schemas.microsoft.com/office/infopath/2007/PartnerControls"/>
    <ds:schemaRef ds:uri="d21dc803-237d-4c68-8692-8d731fd29118"/>
    <ds:schemaRef ds:uri="6ce3111e-7420-4802-b50a-75d4e9a0b980"/>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keywords/>
  <cp:lastModifiedBy>Brad Jockisch</cp:lastModifiedBy>
  <cp:lastPrinted>2018-10-30T15:56:26Z</cp:lastPrinted>
  <dcterms:created xsi:type="dcterms:W3CDTF">2001-07-03T18:32:58Z</dcterms:created>
  <dcterms:modified xsi:type="dcterms:W3CDTF">2018-11-12T19:13:40Z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